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"/>
    </mc:Choice>
  </mc:AlternateContent>
  <xr:revisionPtr revIDLastSave="0" documentId="13_ncr:1_{D9509DE7-B679-4A9A-A1B9-F3A468516CC2}" xr6:coauthVersionLast="47" xr6:coauthVersionMax="47" xr10:uidLastSave="{00000000-0000-0000-0000-000000000000}"/>
  <bookViews>
    <workbookView xWindow="-120" yWindow="-120" windowWidth="29040" windowHeight="15720" xr2:uid="{FBE8C0FE-6C88-4EC0-A1D2-2314F7D7736E}"/>
  </bookViews>
  <sheets>
    <sheet name="Telefono" sheetId="1" r:id="rId1"/>
    <sheet name="Web" sheetId="2" r:id="rId2"/>
    <sheet name="SLA09" sheetId="5" r:id="rId3"/>
    <sheet name="Mensile Novembre_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Telefono!$F$10:$H$44</definedName>
    <definedName name="_xlnm._FilterDatabase" localSheetId="1" hidden="1">Web!$F$10:$H$47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5" l="1"/>
  <c r="E35" i="5"/>
  <c r="G35" i="5"/>
  <c r="I35" i="5" s="1"/>
  <c r="F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H35" i="5" l="1"/>
  <c r="K28" i="3" l="1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<sst xmlns="http://schemas.openxmlformats.org/spreadsheetml/2006/main" count="548" uniqueCount="168">
  <si>
    <t>ANPAL - Casi in stato chiuso generati dal canale telefonico. Sintetico per Tipo; dettaglio per motivo</t>
  </si>
  <si>
    <t>Attività svolta dal 1 al 30 Novembre aggiornato il 4 Dicembre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</si>
  <si>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</si>
  <si>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</si>
  <si>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</si>
  <si>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</si>
  <si>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</si>
  <si>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</si>
  <si>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</si>
  <si>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</si>
  <si>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</si>
  <si>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</si>
  <si>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Albo informatico</t>
  </si>
  <si>
    <t>Fondo nuove competenze seconda edizione</t>
  </si>
  <si>
    <t>Portale Anpal - MyANPAL</t>
  </si>
  <si>
    <t>Altro (specificare il servizio)</t>
  </si>
  <si>
    <t>Garanzia Giovani</t>
  </si>
  <si>
    <t>Anagrafica</t>
  </si>
  <si>
    <t>Assegno di ricollocazione Cigs</t>
  </si>
  <si>
    <t>Sap - Scheda anagrafica e professionale</t>
  </si>
  <si>
    <t>Assegno di ricollocazione Rdc (AdRdC)</t>
  </si>
  <si>
    <t>Supporto formazione lavoro - Sfl</t>
  </si>
  <si>
    <t>Assessment - profilazione qualitativa</t>
  </si>
  <si>
    <t>Fondo nuove competenze prima edizione</t>
  </si>
  <si>
    <t>Assessment - profilazione quantitativa</t>
  </si>
  <si>
    <t>Skill gap analysis</t>
  </si>
  <si>
    <t>Attestazione stato di disoccupazione</t>
  </si>
  <si>
    <t>Disoccupazione e ricollocazione</t>
  </si>
  <si>
    <t>Reddito di cittadinanza</t>
  </si>
  <si>
    <t>Domanda e offerta di lavoro</t>
  </si>
  <si>
    <t>Patto di servizio</t>
  </si>
  <si>
    <t>Verifica status Neet</t>
  </si>
  <si>
    <t>Incentivi all'assunzione</t>
  </si>
  <si>
    <t>(vuoto)</t>
  </si>
  <si>
    <t>Lavoro all'estero e EURES</t>
  </si>
  <si>
    <t>Orientamento e formazione professionale</t>
  </si>
  <si>
    <t>Patto per il lavoro</t>
  </si>
  <si>
    <t>Profilazione qualitativa</t>
  </si>
  <si>
    <t>MyLearning</t>
  </si>
  <si>
    <t>Incentivabilità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</si>
  <si>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</si>
  <si>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</si>
  <si>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</si>
  <si>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</si>
  <si>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</si>
  <si>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</si>
  <si>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</si>
  <si>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</si>
  <si>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</si>
  <si>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Errore di registrazione utente</t>
  </si>
  <si>
    <t>Errore registrazione persona giuridica come delegato</t>
  </si>
  <si>
    <t>Errore registrazione persona giuridica-azienda già esistente</t>
  </si>
  <si>
    <t>Cancellazione utenza</t>
  </si>
  <si>
    <t>Blocco tecnico</t>
  </si>
  <si>
    <t>Consultazione</t>
  </si>
  <si>
    <t>Iscrizione</t>
  </si>
  <si>
    <t>Gestione lavoratori</t>
  </si>
  <si>
    <t>Gestione sedi</t>
  </si>
  <si>
    <t>Modifica dati societari (rappresentante legale, ragione sociale, sede legale, ecc.)</t>
  </si>
  <si>
    <t>Anagrafica errata</t>
  </si>
  <si>
    <t>Intermediata</t>
  </si>
  <si>
    <t>Revoca</t>
  </si>
  <si>
    <t>Scelta del centro per l'impiego</t>
  </si>
  <si>
    <t>Curriculum Vitae</t>
  </si>
  <si>
    <t>Gestione curriculum vitae</t>
  </si>
  <si>
    <t>Gestione job vacancy</t>
  </si>
  <si>
    <t>Caricamento massivo associazione partecipanti-percorsi</t>
  </si>
  <si>
    <t>Caricamento massivo partecipanti</t>
  </si>
  <si>
    <t>Errore bloccante - altro</t>
  </si>
  <si>
    <t>Importo del finanziamento errato</t>
  </si>
  <si>
    <t>Modifica dati anagrafici partecipante</t>
  </si>
  <si>
    <t>Modifica del rappresentante legale e/o del richiedente</t>
  </si>
  <si>
    <t>Modifica email di notifica e/o emailPEC</t>
  </si>
  <si>
    <t>Rendicontazione e richiesta saldo</t>
  </si>
  <si>
    <t>Richiesta informazioni</t>
  </si>
  <si>
    <t>Verifica dello stato dell'istanza</t>
  </si>
  <si>
    <t>Adesione</t>
  </si>
  <si>
    <t>Stato dell'adesione</t>
  </si>
  <si>
    <t>Verifica Neet</t>
  </si>
  <si>
    <t>Yes I Start Up</t>
  </si>
  <si>
    <t>Condizionalità</t>
  </si>
  <si>
    <t>Gestione Puc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</si>
  <si>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</si>
  <si>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</si>
  <si>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</si>
  <si>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</si>
  <si>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</si>
  <si>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</si>
  <si>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Naspi</t>
  </si>
  <si>
    <t>Agenda</t>
  </si>
  <si>
    <t>FonCoop</t>
  </si>
  <si>
    <t>Fonservizi</t>
  </si>
  <si>
    <t>Fondo Conoscenza</t>
  </si>
  <si>
    <t>Casi chiusi Canale Web</t>
  </si>
  <si>
    <t>Segnalazione proveniente dal back office</t>
  </si>
  <si>
    <t>Soggetto erogatore</t>
  </si>
  <si>
    <t>Prenotazione richiesta (completamento della domanda)</t>
  </si>
  <si>
    <t>Primo appuntamento</t>
  </si>
  <si>
    <t>Proroga</t>
  </si>
  <si>
    <t>Completamento domanda Adr</t>
  </si>
  <si>
    <t>Profilazione quantitativa</t>
  </si>
  <si>
    <t>Inserimento ente di formazione estero</t>
  </si>
  <si>
    <t>Crescere in digitale</t>
  </si>
  <si>
    <t>Cooperazione applicativa</t>
  </si>
  <si>
    <t>Verifica profilo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</si>
  <si>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</si>
  <si>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</si>
  <si>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</si>
  <si>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</si>
  <si>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</si>
  <si>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</si>
  <si>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</si>
  <si>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</si>
  <si>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</si>
  <si>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</si>
  <si>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</si>
  <si>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</si>
  <si>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</si>
  <si>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</si>
  <si>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</si>
  <si>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</si>
  <si>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</si>
  <si>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Giovedì</t>
  </si>
  <si>
    <t>Giornata</t>
  </si>
  <si>
    <t>Venerdì</t>
  </si>
  <si>
    <t>Lunedì</t>
  </si>
  <si>
    <t>Martedì</t>
  </si>
  <si>
    <t>Mercoledì</t>
  </si>
  <si>
    <t>SLA 09</t>
  </si>
  <si>
    <t>Fuori SLA</t>
  </si>
  <si>
    <t>Ancora non preso in carico</t>
  </si>
  <si>
    <t>Dentro SLA</t>
  </si>
  <si>
    <t>TOTALE CASE</t>
  </si>
  <si>
    <t>SLA Giornaliero</t>
  </si>
  <si>
    <t>SLA Progressivo Mensile</t>
  </si>
  <si>
    <t>01/11/2023</t>
  </si>
  <si>
    <t>02/11/2023</t>
  </si>
  <si>
    <t>03/11/2023</t>
  </si>
  <si>
    <t>04/11/2023</t>
  </si>
  <si>
    <t>05/11/2023</t>
  </si>
  <si>
    <t>Domenica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</si>
  <si>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</si>
  <si>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</si>
  <si>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</si>
  <si>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</si>
  <si>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</si>
  <si>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</si>
  <si>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</si>
  <si>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</si>
  <si>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</si>
  <si>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</si>
  <si>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</si>
  <si>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</si>
  <si>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</si>
  <si>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</si>
  <si>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</si>
  <si>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</si>
  <si>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</si>
  <si>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</si>
  <si>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</si>
  <si>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</si>
  <si>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</si>
  <si>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</si>
  <si>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</si>
  <si>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</si>
  <si>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</si>
  <si>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MESE</t>
  </si>
  <si>
    <t>Agenzie per il lavoro e albo nazionale.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</si>
</sst>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6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7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6" fontId="2" fillId="0" borderId="26" xfId="3" applyNumberFormat="1" applyFont="1" applyBorder="1" applyAlignment="1">
      <alignment horizontal="center" vertical="center"/>
    </xf>
    <xf numFmtId="166" fontId="2" fillId="0" borderId="2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33" xfId="3" applyBorder="1" applyAlignment="1"/>
    <xf numFmtId="1" fontId="5" fillId="0" borderId="39" xfId="3" applyNumberFormat="1" applyBorder="1" applyAlignment="1"/>
    <xf numFmtId="0" fontId="2" fillId="0" borderId="26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6" fontId="1" fillId="0" borderId="26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B2866FF0-BF01-4010-861A-61BC2DD1A477}"/>
    <cellStyle name="Normale 3" xfId="5" xr:uid="{943BDE42-F90F-440F-BB66-2D567F860786}"/>
    <cellStyle name="Percentuale" xfId="2" builtinId="5"/>
    <cellStyle name="Percentuale 2 2" xfId="4" xr:uid="{3D02646A-7D94-4F75-BE60-A0E4187A3ECF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grafici'!$G$7:$G$27</c:f>
              <c:numCache>
                <c:formatCode>#,##0</c:formatCode>
                <c:ptCount val="21"/>
                <c:pt idx="0">
                  <c:v>214</c:v>
                </c:pt>
                <c:pt idx="1">
                  <c:v>215</c:v>
                </c:pt>
                <c:pt idx="2">
                  <c:v>232</c:v>
                </c:pt>
                <c:pt idx="3">
                  <c:v>370</c:v>
                </c:pt>
                <c:pt idx="4">
                  <c:v>340</c:v>
                </c:pt>
                <c:pt idx="5">
                  <c:v>415</c:v>
                </c:pt>
                <c:pt idx="6">
                  <c:v>388</c:v>
                </c:pt>
                <c:pt idx="7">
                  <c:v>476</c:v>
                </c:pt>
                <c:pt idx="8">
                  <c:v>395</c:v>
                </c:pt>
                <c:pt idx="9">
                  <c:v>231</c:v>
                </c:pt>
                <c:pt idx="10">
                  <c:v>229</c:v>
                </c:pt>
                <c:pt idx="11">
                  <c:v>209</c:v>
                </c:pt>
                <c:pt idx="12">
                  <c:v>224</c:v>
                </c:pt>
                <c:pt idx="13">
                  <c:v>219</c:v>
                </c:pt>
                <c:pt idx="14">
                  <c:v>178</c:v>
                </c:pt>
                <c:pt idx="15">
                  <c:v>219</c:v>
                </c:pt>
                <c:pt idx="16">
                  <c:v>178</c:v>
                </c:pt>
                <c:pt idx="17">
                  <c:v>209</c:v>
                </c:pt>
                <c:pt idx="18">
                  <c:v>168</c:v>
                </c:pt>
                <c:pt idx="19">
                  <c:v>229</c:v>
                </c:pt>
                <c:pt idx="2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4-446A-81C1-775DD0BE9FB0}"/>
            </c:ext>
          </c:extLst>
        </c:ser>
        <c:ser>
          <c:idx val="1"/>
          <c:order val="1"/>
          <c:tx>
            <c:strRef>
              <c:f>'Mensile Novembre_23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grafici'!$H$7:$H$27</c:f>
              <c:numCache>
                <c:formatCode>#,##0</c:formatCode>
                <c:ptCount val="21"/>
                <c:pt idx="0">
                  <c:v>209</c:v>
                </c:pt>
                <c:pt idx="1">
                  <c:v>210</c:v>
                </c:pt>
                <c:pt idx="2">
                  <c:v>226</c:v>
                </c:pt>
                <c:pt idx="3">
                  <c:v>354</c:v>
                </c:pt>
                <c:pt idx="4">
                  <c:v>321</c:v>
                </c:pt>
                <c:pt idx="5">
                  <c:v>384</c:v>
                </c:pt>
                <c:pt idx="6">
                  <c:v>345</c:v>
                </c:pt>
                <c:pt idx="7">
                  <c:v>421</c:v>
                </c:pt>
                <c:pt idx="8">
                  <c:v>333</c:v>
                </c:pt>
                <c:pt idx="9">
                  <c:v>223</c:v>
                </c:pt>
                <c:pt idx="10">
                  <c:v>210</c:v>
                </c:pt>
                <c:pt idx="11">
                  <c:v>186</c:v>
                </c:pt>
                <c:pt idx="12">
                  <c:v>212</c:v>
                </c:pt>
                <c:pt idx="13">
                  <c:v>199</c:v>
                </c:pt>
                <c:pt idx="14">
                  <c:v>171</c:v>
                </c:pt>
                <c:pt idx="15">
                  <c:v>204</c:v>
                </c:pt>
                <c:pt idx="16">
                  <c:v>155</c:v>
                </c:pt>
                <c:pt idx="17">
                  <c:v>186</c:v>
                </c:pt>
                <c:pt idx="18">
                  <c:v>162</c:v>
                </c:pt>
                <c:pt idx="19">
                  <c:v>212</c:v>
                </c:pt>
                <c:pt idx="20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4-446A-81C1-775DD0BE9FB0}"/>
            </c:ext>
          </c:extLst>
        </c:ser>
        <c:ser>
          <c:idx val="0"/>
          <c:order val="2"/>
          <c:tx>
            <c:strRef>
              <c:f>'Mensile Novembre_23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grafici'!$I$7:$I$27</c:f>
              <c:numCache>
                <c:formatCode>#,##0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16</c:v>
                </c:pt>
                <c:pt idx="4">
                  <c:v>19</c:v>
                </c:pt>
                <c:pt idx="5">
                  <c:v>31</c:v>
                </c:pt>
                <c:pt idx="6">
                  <c:v>43</c:v>
                </c:pt>
                <c:pt idx="7">
                  <c:v>55</c:v>
                </c:pt>
                <c:pt idx="8">
                  <c:v>62</c:v>
                </c:pt>
                <c:pt idx="9">
                  <c:v>8</c:v>
                </c:pt>
                <c:pt idx="10">
                  <c:v>19</c:v>
                </c:pt>
                <c:pt idx="11">
                  <c:v>23</c:v>
                </c:pt>
                <c:pt idx="12">
                  <c:v>12</c:v>
                </c:pt>
                <c:pt idx="13">
                  <c:v>20</c:v>
                </c:pt>
                <c:pt idx="14">
                  <c:v>7</c:v>
                </c:pt>
                <c:pt idx="15">
                  <c:v>15</c:v>
                </c:pt>
                <c:pt idx="16">
                  <c:v>23</c:v>
                </c:pt>
                <c:pt idx="17">
                  <c:v>23</c:v>
                </c:pt>
                <c:pt idx="18">
                  <c:v>6</c:v>
                </c:pt>
                <c:pt idx="19">
                  <c:v>17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4-446A-81C1-775DD0BE9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grafici'!$U$8:$U$12</c:f>
              <c:numCache>
                <c:formatCode>0</c:formatCode>
                <c:ptCount val="5"/>
                <c:pt idx="0">
                  <c:v>285.25</c:v>
                </c:pt>
                <c:pt idx="1">
                  <c:v>288</c:v>
                </c:pt>
                <c:pt idx="2">
                  <c:v>244.5</c:v>
                </c:pt>
                <c:pt idx="3">
                  <c:v>258.39999999999998</c:v>
                </c:pt>
                <c:pt idx="4">
                  <c:v>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5-496E-966B-76E65800D1FF}"/>
            </c:ext>
          </c:extLst>
        </c:ser>
        <c:ser>
          <c:idx val="1"/>
          <c:order val="1"/>
          <c:tx>
            <c:strRef>
              <c:f>'Mensile Novembre_23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grafici'!$V$8:$V$12</c:f>
              <c:numCache>
                <c:formatCode>0</c:formatCode>
                <c:ptCount val="5"/>
                <c:pt idx="0">
                  <c:v>261.25</c:v>
                </c:pt>
                <c:pt idx="1">
                  <c:v>262</c:v>
                </c:pt>
                <c:pt idx="2">
                  <c:v>231.75</c:v>
                </c:pt>
                <c:pt idx="3">
                  <c:v>240.6</c:v>
                </c:pt>
                <c:pt idx="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5-496E-966B-76E65800D1FF}"/>
            </c:ext>
          </c:extLst>
        </c:ser>
        <c:ser>
          <c:idx val="2"/>
          <c:order val="2"/>
          <c:tx>
            <c:strRef>
              <c:f>'Mensile Novembre_23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grafici'!$W$8:$W$12</c:f>
              <c:numCache>
                <c:formatCode>0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12.75</c:v>
                </c:pt>
                <c:pt idx="3">
                  <c:v>17.8</c:v>
                </c:pt>
                <c:pt idx="4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5-496E-966B-76E65800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Novembre_23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grafici'!$G$7:$G$27</c:f>
              <c:numCache>
                <c:formatCode>#,##0</c:formatCode>
                <c:ptCount val="21"/>
                <c:pt idx="0">
                  <c:v>214</c:v>
                </c:pt>
                <c:pt idx="1">
                  <c:v>215</c:v>
                </c:pt>
                <c:pt idx="2">
                  <c:v>232</c:v>
                </c:pt>
                <c:pt idx="3">
                  <c:v>370</c:v>
                </c:pt>
                <c:pt idx="4">
                  <c:v>340</c:v>
                </c:pt>
                <c:pt idx="5">
                  <c:v>415</c:v>
                </c:pt>
                <c:pt idx="6">
                  <c:v>388</c:v>
                </c:pt>
                <c:pt idx="7">
                  <c:v>476</c:v>
                </c:pt>
                <c:pt idx="8">
                  <c:v>395</c:v>
                </c:pt>
                <c:pt idx="9">
                  <c:v>231</c:v>
                </c:pt>
                <c:pt idx="10">
                  <c:v>229</c:v>
                </c:pt>
                <c:pt idx="11">
                  <c:v>209</c:v>
                </c:pt>
                <c:pt idx="12">
                  <c:v>224</c:v>
                </c:pt>
                <c:pt idx="13">
                  <c:v>219</c:v>
                </c:pt>
                <c:pt idx="14">
                  <c:v>178</c:v>
                </c:pt>
                <c:pt idx="15">
                  <c:v>219</c:v>
                </c:pt>
                <c:pt idx="16">
                  <c:v>178</c:v>
                </c:pt>
                <c:pt idx="17">
                  <c:v>209</c:v>
                </c:pt>
                <c:pt idx="18">
                  <c:v>168</c:v>
                </c:pt>
                <c:pt idx="19">
                  <c:v>229</c:v>
                </c:pt>
                <c:pt idx="2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7-4D56-A9A9-CF40293C7C85}"/>
            </c:ext>
          </c:extLst>
        </c:ser>
        <c:ser>
          <c:idx val="1"/>
          <c:order val="1"/>
          <c:tx>
            <c:strRef>
              <c:f>'Mensile Novembre_23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grafici'!$H$7:$H$27</c:f>
              <c:numCache>
                <c:formatCode>#,##0</c:formatCode>
                <c:ptCount val="21"/>
                <c:pt idx="0">
                  <c:v>209</c:v>
                </c:pt>
                <c:pt idx="1">
                  <c:v>210</c:v>
                </c:pt>
                <c:pt idx="2">
                  <c:v>226</c:v>
                </c:pt>
                <c:pt idx="3">
                  <c:v>354</c:v>
                </c:pt>
                <c:pt idx="4">
                  <c:v>321</c:v>
                </c:pt>
                <c:pt idx="5">
                  <c:v>384</c:v>
                </c:pt>
                <c:pt idx="6">
                  <c:v>345</c:v>
                </c:pt>
                <c:pt idx="7">
                  <c:v>421</c:v>
                </c:pt>
                <c:pt idx="8">
                  <c:v>333</c:v>
                </c:pt>
                <c:pt idx="9">
                  <c:v>223</c:v>
                </c:pt>
                <c:pt idx="10">
                  <c:v>210</c:v>
                </c:pt>
                <c:pt idx="11">
                  <c:v>186</c:v>
                </c:pt>
                <c:pt idx="12">
                  <c:v>212</c:v>
                </c:pt>
                <c:pt idx="13">
                  <c:v>199</c:v>
                </c:pt>
                <c:pt idx="14">
                  <c:v>171</c:v>
                </c:pt>
                <c:pt idx="15">
                  <c:v>204</c:v>
                </c:pt>
                <c:pt idx="16">
                  <c:v>155</c:v>
                </c:pt>
                <c:pt idx="17">
                  <c:v>186</c:v>
                </c:pt>
                <c:pt idx="18">
                  <c:v>162</c:v>
                </c:pt>
                <c:pt idx="19">
                  <c:v>212</c:v>
                </c:pt>
                <c:pt idx="20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7-4D56-A9A9-CF40293C7C85}"/>
            </c:ext>
          </c:extLst>
        </c:ser>
        <c:ser>
          <c:idx val="0"/>
          <c:order val="2"/>
          <c:tx>
            <c:strRef>
              <c:f>'Mensile Novembre_23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Novembre_23 + grafici'!$D$7:$D$27</c:f>
              <c:numCache>
                <c:formatCode>dd\ mmmm\ yyyy</c:formatCode>
                <c:ptCount val="21"/>
                <c:pt idx="0">
                  <c:v>45232</c:v>
                </c:pt>
                <c:pt idx="1">
                  <c:v>45233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45250</c:v>
                </c:pt>
                <c:pt idx="13">
                  <c:v>45251</c:v>
                </c:pt>
                <c:pt idx="14">
                  <c:v>45252</c:v>
                </c:pt>
                <c:pt idx="15">
                  <c:v>45253</c:v>
                </c:pt>
                <c:pt idx="16">
                  <c:v>45254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</c:numCache>
            </c:numRef>
          </c:cat>
          <c:val>
            <c:numRef>
              <c:f>'Mensile Novembre_23 + grafici'!$I$7:$I$27</c:f>
              <c:numCache>
                <c:formatCode>#,##0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16</c:v>
                </c:pt>
                <c:pt idx="4">
                  <c:v>19</c:v>
                </c:pt>
                <c:pt idx="5">
                  <c:v>31</c:v>
                </c:pt>
                <c:pt idx="6">
                  <c:v>43</c:v>
                </c:pt>
                <c:pt idx="7">
                  <c:v>55</c:v>
                </c:pt>
                <c:pt idx="8">
                  <c:v>62</c:v>
                </c:pt>
                <c:pt idx="9">
                  <c:v>8</c:v>
                </c:pt>
                <c:pt idx="10">
                  <c:v>19</c:v>
                </c:pt>
                <c:pt idx="11">
                  <c:v>23</c:v>
                </c:pt>
                <c:pt idx="12">
                  <c:v>12</c:v>
                </c:pt>
                <c:pt idx="13">
                  <c:v>20</c:v>
                </c:pt>
                <c:pt idx="14">
                  <c:v>7</c:v>
                </c:pt>
                <c:pt idx="15">
                  <c:v>15</c:v>
                </c:pt>
                <c:pt idx="16">
                  <c:v>23</c:v>
                </c:pt>
                <c:pt idx="17">
                  <c:v>23</c:v>
                </c:pt>
                <c:pt idx="18">
                  <c:v>6</c:v>
                </c:pt>
                <c:pt idx="19">
                  <c:v>17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7-4D56-A9A9-CF40293C7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Novembre_23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grafici'!$U$8:$U$12</c:f>
              <c:numCache>
                <c:formatCode>0</c:formatCode>
                <c:ptCount val="5"/>
                <c:pt idx="0">
                  <c:v>285.25</c:v>
                </c:pt>
                <c:pt idx="1">
                  <c:v>288</c:v>
                </c:pt>
                <c:pt idx="2">
                  <c:v>244.5</c:v>
                </c:pt>
                <c:pt idx="3">
                  <c:v>258.39999999999998</c:v>
                </c:pt>
                <c:pt idx="4">
                  <c:v>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4-434D-ADAC-2500C1031BCA}"/>
            </c:ext>
          </c:extLst>
        </c:ser>
        <c:ser>
          <c:idx val="1"/>
          <c:order val="1"/>
          <c:tx>
            <c:strRef>
              <c:f>'Mensile Novembre_23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grafici'!$V$8:$V$12</c:f>
              <c:numCache>
                <c:formatCode>0</c:formatCode>
                <c:ptCount val="5"/>
                <c:pt idx="0">
                  <c:v>261.25</c:v>
                </c:pt>
                <c:pt idx="1">
                  <c:v>262</c:v>
                </c:pt>
                <c:pt idx="2">
                  <c:v>231.75</c:v>
                </c:pt>
                <c:pt idx="3">
                  <c:v>240.6</c:v>
                </c:pt>
                <c:pt idx="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4-434D-ADAC-2500C1031BCA}"/>
            </c:ext>
          </c:extLst>
        </c:ser>
        <c:ser>
          <c:idx val="2"/>
          <c:order val="2"/>
          <c:tx>
            <c:strRef>
              <c:f>'Mensile Novembre_23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Novembre_23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Novembre_23 + grafici'!$W$8:$W$12</c:f>
              <c:numCache>
                <c:formatCode>0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12.75</c:v>
                </c:pt>
                <c:pt idx="3">
                  <c:v>17.8</c:v>
                </c:pt>
                <c:pt idx="4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4-434D-ADAC-2500C1031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00E7D95-1E54-47E8-A089-5A5D3E96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FEBB762-1779-4A29-9D5A-134CF1C1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CA9A05F6-DB48-4F08-A6BF-2E889E93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C61A043-1EC3-40E9-AC7B-B786D7C13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562DA79-1D44-4C22-B2CB-312966648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C2156379-3CC6-44D4-AC72-368251AD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596CCD-DE18-4DDD-B891-1F6C1668C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023937-ACC3-42D1-8510-45DEACD28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0D5C-28E4-4D6A-9189-1A2AA9446D98}">
  <sheetPr>
    <tabColor rgb="FF00B0F0"/>
  </sheetPr>
  <dimension ref="B2:H164"/>
  <sheetViews>
    <sheetView showGridLines="0" tabSelected="1" workbookViewId="0">
      <selection activeCell="A2" sqref="A2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2" t="s">
        <v>0</v>
      </c>
      <c r="C3" s="73"/>
      <c r="D3" s="73"/>
      <c r="E3" s="73"/>
      <c r="F3" s="73"/>
      <c r="G3" s="73"/>
      <c r="H3" s="74"/>
    </row>
    <row r="4" spans="2:8" ht="45" customHeight="1" thickBot="1" x14ac:dyDescent="0.3">
      <c r="B4" s="75" t="s">
        <v>1</v>
      </c>
      <c r="C4" s="76"/>
      <c r="D4" s="76"/>
      <c r="E4" s="76"/>
      <c r="F4" s="76"/>
      <c r="G4" s="76"/>
      <c r="H4" s="77"/>
    </row>
    <row r="8" spans="2:8" ht="15.75" thickBot="1" x14ac:dyDescent="0.3"/>
    <row r="9" spans="2:8" ht="30" customHeight="1" thickBot="1" x14ac:dyDescent="0.3">
      <c r="B9" s="78" t="s">
        <v>2</v>
      </c>
      <c r="C9" s="79"/>
      <c r="D9" s="80"/>
      <c r="F9" s="78" t="s">
        <v>3</v>
      </c>
      <c r="G9" s="79"/>
      <c r="H9" s="8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815</v>
      </c>
      <c r="D11" s="6">
        <f t="shared" ref="D11:D45" si="0">C11/$C$45</f>
        <v>0.1591486037883226</v>
      </c>
      <c r="F11" s="4" t="s">
        <v>8</v>
      </c>
      <c r="G11" s="5">
        <v>1400</v>
      </c>
      <c r="H11" s="7">
        <f t="shared" ref="H11:H44" si="1">G11/$G$45</f>
        <v>0.2733841046670572</v>
      </c>
    </row>
    <row r="12" spans="2:8" ht="15.75" thickBot="1" x14ac:dyDescent="0.3">
      <c r="B12" s="8" t="s">
        <v>9</v>
      </c>
      <c r="C12" s="9">
        <v>163</v>
      </c>
      <c r="D12" s="6">
        <f t="shared" si="0"/>
        <v>3.182972075766452E-2</v>
      </c>
      <c r="F12" s="8" t="s">
        <v>10</v>
      </c>
      <c r="G12" s="9">
        <v>860</v>
      </c>
      <c r="H12" s="7">
        <f t="shared" si="1"/>
        <v>0.16793595000976372</v>
      </c>
    </row>
    <row r="13" spans="2:8" ht="15.75" thickBot="1" x14ac:dyDescent="0.3">
      <c r="B13" s="8" t="s">
        <v>11</v>
      </c>
      <c r="C13" s="9">
        <v>50</v>
      </c>
      <c r="D13" s="6">
        <f t="shared" si="0"/>
        <v>9.7637180238234721E-3</v>
      </c>
      <c r="F13" s="8" t="s">
        <v>7</v>
      </c>
      <c r="G13" s="9">
        <v>815</v>
      </c>
      <c r="H13" s="7">
        <f t="shared" si="1"/>
        <v>0.1591486037883226</v>
      </c>
    </row>
    <row r="14" spans="2:8" ht="15.75" thickBot="1" x14ac:dyDescent="0.3">
      <c r="B14" s="8" t="s">
        <v>12</v>
      </c>
      <c r="C14" s="9">
        <v>35</v>
      </c>
      <c r="D14" s="6">
        <f t="shared" si="0"/>
        <v>6.8346026166764308E-3</v>
      </c>
      <c r="F14" s="8" t="s">
        <v>13</v>
      </c>
      <c r="G14" s="9">
        <v>620</v>
      </c>
      <c r="H14" s="7">
        <f t="shared" si="1"/>
        <v>0.12107010349541106</v>
      </c>
    </row>
    <row r="15" spans="2:8" ht="15.75" thickBot="1" x14ac:dyDescent="0.3">
      <c r="B15" s="8" t="s">
        <v>10</v>
      </c>
      <c r="C15" s="9">
        <v>860</v>
      </c>
      <c r="D15" s="6">
        <f t="shared" si="0"/>
        <v>0.16793595000976372</v>
      </c>
      <c r="F15" s="8" t="s">
        <v>14</v>
      </c>
      <c r="G15" s="9">
        <v>258</v>
      </c>
      <c r="H15" s="7">
        <f t="shared" si="1"/>
        <v>5.0380785002929113E-2</v>
      </c>
    </row>
    <row r="16" spans="2:8" ht="15.75" thickBot="1" x14ac:dyDescent="0.3">
      <c r="B16" s="8" t="s">
        <v>15</v>
      </c>
      <c r="C16" s="9">
        <v>4</v>
      </c>
      <c r="D16" s="6">
        <f t="shared" si="0"/>
        <v>7.810974419058778E-4</v>
      </c>
      <c r="F16" s="8" t="s">
        <v>16</v>
      </c>
      <c r="G16" s="9">
        <v>237</v>
      </c>
      <c r="H16" s="7">
        <f t="shared" si="1"/>
        <v>4.6280023432923256E-2</v>
      </c>
    </row>
    <row r="17" spans="2:8" ht="15.75" thickBot="1" x14ac:dyDescent="0.3">
      <c r="B17" s="8" t="s">
        <v>17</v>
      </c>
      <c r="C17" s="9">
        <v>10</v>
      </c>
      <c r="D17" s="6">
        <f t="shared" si="0"/>
        <v>1.9527436047646943E-3</v>
      </c>
      <c r="F17" s="8" t="s">
        <v>9</v>
      </c>
      <c r="G17" s="9">
        <v>163</v>
      </c>
      <c r="H17" s="7">
        <f t="shared" si="1"/>
        <v>3.182972075766452E-2</v>
      </c>
    </row>
    <row r="18" spans="2:8" ht="15.75" thickBot="1" x14ac:dyDescent="0.3">
      <c r="B18" s="8" t="s">
        <v>18</v>
      </c>
      <c r="C18" s="9">
        <v>3</v>
      </c>
      <c r="D18" s="6">
        <f t="shared" si="0"/>
        <v>5.8582308142940832E-4</v>
      </c>
      <c r="F18" s="8" t="s">
        <v>19</v>
      </c>
      <c r="G18" s="9">
        <v>155</v>
      </c>
      <c r="H18" s="7">
        <f t="shared" si="1"/>
        <v>3.0267525873852764E-2</v>
      </c>
    </row>
    <row r="19" spans="2:8" ht="15.75" thickBot="1" x14ac:dyDescent="0.3">
      <c r="B19" s="8" t="s">
        <v>20</v>
      </c>
      <c r="C19" s="9">
        <v>1</v>
      </c>
      <c r="D19" s="6">
        <f t="shared" si="0"/>
        <v>1.9527436047646945E-4</v>
      </c>
      <c r="F19" s="8" t="s">
        <v>21</v>
      </c>
      <c r="G19" s="9">
        <v>85</v>
      </c>
      <c r="H19" s="7">
        <f t="shared" si="1"/>
        <v>1.6598320640499903E-2</v>
      </c>
    </row>
    <row r="20" spans="2:8" ht="15.75" thickBot="1" x14ac:dyDescent="0.3">
      <c r="B20" s="8" t="s">
        <v>22</v>
      </c>
      <c r="C20" s="9">
        <v>4</v>
      </c>
      <c r="D20" s="6">
        <f t="shared" si="0"/>
        <v>7.810974419058778E-4</v>
      </c>
      <c r="F20" s="8" t="s">
        <v>23</v>
      </c>
      <c r="G20" s="9">
        <v>62</v>
      </c>
      <c r="H20" s="7">
        <f t="shared" si="1"/>
        <v>1.2107010349541106E-2</v>
      </c>
    </row>
    <row r="21" spans="2:8" ht="15.75" thickBot="1" x14ac:dyDescent="0.3">
      <c r="B21" s="8" t="s">
        <v>24</v>
      </c>
      <c r="C21" s="9">
        <v>2</v>
      </c>
      <c r="D21" s="6">
        <f t="shared" si="0"/>
        <v>3.905487209529389E-4</v>
      </c>
      <c r="F21" s="8" t="s">
        <v>25</v>
      </c>
      <c r="G21" s="9">
        <v>59</v>
      </c>
      <c r="H21" s="7">
        <f t="shared" si="1"/>
        <v>1.1521187268111696E-2</v>
      </c>
    </row>
    <row r="22" spans="2:8" ht="15.75" thickBot="1" x14ac:dyDescent="0.3">
      <c r="B22" s="8" t="s">
        <v>26</v>
      </c>
      <c r="C22" s="9">
        <v>48</v>
      </c>
      <c r="D22" s="6">
        <f t="shared" si="0"/>
        <v>9.3731693028705331E-3</v>
      </c>
      <c r="F22" s="8" t="s">
        <v>27</v>
      </c>
      <c r="G22" s="9">
        <v>55</v>
      </c>
      <c r="H22" s="7">
        <f t="shared" si="1"/>
        <v>1.0740089826205819E-2</v>
      </c>
    </row>
    <row r="23" spans="2:8" ht="15.75" thickBot="1" x14ac:dyDescent="0.3">
      <c r="B23" s="8" t="s">
        <v>8</v>
      </c>
      <c r="C23" s="9">
        <v>1400</v>
      </c>
      <c r="D23" s="6">
        <f t="shared" si="0"/>
        <v>0.2733841046670572</v>
      </c>
      <c r="F23" s="8" t="s">
        <v>28</v>
      </c>
      <c r="G23" s="9">
        <v>52</v>
      </c>
      <c r="H23" s="7">
        <f t="shared" si="1"/>
        <v>1.0154266744776411E-2</v>
      </c>
    </row>
    <row r="24" spans="2:8" ht="15.75" thickBot="1" x14ac:dyDescent="0.3">
      <c r="B24" s="8" t="s">
        <v>27</v>
      </c>
      <c r="C24" s="9">
        <v>55</v>
      </c>
      <c r="D24" s="6">
        <f t="shared" si="0"/>
        <v>1.0740089826205819E-2</v>
      </c>
      <c r="F24" s="8" t="s">
        <v>11</v>
      </c>
      <c r="G24" s="9">
        <v>50</v>
      </c>
      <c r="H24" s="7">
        <f t="shared" si="1"/>
        <v>9.7637180238234721E-3</v>
      </c>
    </row>
    <row r="25" spans="2:8" ht="15.75" thickBot="1" x14ac:dyDescent="0.3">
      <c r="B25" s="8" t="s">
        <v>29</v>
      </c>
      <c r="C25" s="9">
        <v>14</v>
      </c>
      <c r="D25" s="6">
        <f t="shared" si="0"/>
        <v>2.7338410466705722E-3</v>
      </c>
      <c r="F25" s="8" t="s">
        <v>26</v>
      </c>
      <c r="G25" s="9">
        <v>48</v>
      </c>
      <c r="H25" s="7">
        <f t="shared" si="1"/>
        <v>9.3731693028705331E-3</v>
      </c>
    </row>
    <row r="26" spans="2:8" ht="15.75" thickBot="1" x14ac:dyDescent="0.3">
      <c r="B26" s="8" t="s">
        <v>23</v>
      </c>
      <c r="C26" s="9">
        <v>62</v>
      </c>
      <c r="D26" s="6">
        <f t="shared" si="0"/>
        <v>1.2107010349541106E-2</v>
      </c>
      <c r="F26" s="8" t="s">
        <v>30</v>
      </c>
      <c r="G26" s="9">
        <v>38</v>
      </c>
      <c r="H26" s="7">
        <f t="shared" si="1"/>
        <v>7.4204256981058384E-3</v>
      </c>
    </row>
    <row r="27" spans="2:8" ht="15.75" thickBot="1" x14ac:dyDescent="0.3">
      <c r="B27" s="8" t="s">
        <v>13</v>
      </c>
      <c r="C27" s="9">
        <v>620</v>
      </c>
      <c r="D27" s="6">
        <f t="shared" si="0"/>
        <v>0.12107010349541106</v>
      </c>
      <c r="F27" s="8" t="s">
        <v>12</v>
      </c>
      <c r="G27" s="9">
        <v>35</v>
      </c>
      <c r="H27" s="7">
        <f t="shared" si="1"/>
        <v>6.8346026166764308E-3</v>
      </c>
    </row>
    <row r="28" spans="2:8" ht="15" customHeight="1" thickBot="1" x14ac:dyDescent="0.3">
      <c r="B28" s="8" t="s">
        <v>16</v>
      </c>
      <c r="C28" s="9">
        <v>237</v>
      </c>
      <c r="D28" s="6">
        <f t="shared" si="0"/>
        <v>4.6280023432923256E-2</v>
      </c>
      <c r="E28" s="10"/>
      <c r="F28" s="8" t="s">
        <v>31</v>
      </c>
      <c r="G28" s="9">
        <v>24</v>
      </c>
      <c r="H28" s="7">
        <f t="shared" si="1"/>
        <v>4.6865846514352666E-3</v>
      </c>
    </row>
    <row r="29" spans="2:8" ht="15" customHeight="1" thickBot="1" x14ac:dyDescent="0.3">
      <c r="B29" s="8" t="s">
        <v>32</v>
      </c>
      <c r="C29" s="9">
        <v>17</v>
      </c>
      <c r="D29" s="6">
        <f t="shared" si="0"/>
        <v>3.3196641280999807E-3</v>
      </c>
      <c r="E29" s="10"/>
      <c r="F29" s="8" t="s">
        <v>33</v>
      </c>
      <c r="G29" s="9">
        <v>19</v>
      </c>
      <c r="H29" s="7">
        <f t="shared" si="1"/>
        <v>3.7102128490529192E-3</v>
      </c>
    </row>
    <row r="30" spans="2:8" ht="15" customHeight="1" thickBot="1" x14ac:dyDescent="0.3">
      <c r="B30" s="8" t="s">
        <v>34</v>
      </c>
      <c r="C30" s="9">
        <v>11</v>
      </c>
      <c r="D30" s="6">
        <f t="shared" si="0"/>
        <v>2.1480179652411638E-3</v>
      </c>
      <c r="E30" s="10"/>
      <c r="F30" s="8" t="s">
        <v>32</v>
      </c>
      <c r="G30" s="9">
        <v>17</v>
      </c>
      <c r="H30" s="7">
        <f t="shared" si="1"/>
        <v>3.3196641280999807E-3</v>
      </c>
    </row>
    <row r="31" spans="2:8" ht="15" customHeight="1" thickBot="1" x14ac:dyDescent="0.3">
      <c r="B31" s="8" t="s">
        <v>35</v>
      </c>
      <c r="C31" s="9">
        <v>2</v>
      </c>
      <c r="D31" s="6">
        <f t="shared" si="0"/>
        <v>3.905487209529389E-4</v>
      </c>
      <c r="E31" s="10"/>
      <c r="F31" s="8" t="s">
        <v>29</v>
      </c>
      <c r="G31" s="9">
        <v>14</v>
      </c>
      <c r="H31" s="7">
        <f t="shared" si="1"/>
        <v>2.7338410466705722E-3</v>
      </c>
    </row>
    <row r="32" spans="2:8" ht="15" customHeight="1" thickBot="1" x14ac:dyDescent="0.3">
      <c r="B32" s="8" t="s">
        <v>30</v>
      </c>
      <c r="C32" s="9">
        <v>38</v>
      </c>
      <c r="D32" s="6">
        <f t="shared" si="0"/>
        <v>7.4204256981058384E-3</v>
      </c>
      <c r="E32" s="10"/>
      <c r="F32" s="8" t="s">
        <v>34</v>
      </c>
      <c r="G32" s="9">
        <v>11</v>
      </c>
      <c r="H32" s="7">
        <f t="shared" si="1"/>
        <v>2.1480179652411638E-3</v>
      </c>
    </row>
    <row r="33" spans="2:8" ht="15" customHeight="1" thickBot="1" x14ac:dyDescent="0.3">
      <c r="B33" s="8" t="s">
        <v>36</v>
      </c>
      <c r="C33" s="9">
        <v>11</v>
      </c>
      <c r="D33" s="6">
        <f t="shared" si="0"/>
        <v>2.1480179652411638E-3</v>
      </c>
      <c r="E33" s="10"/>
      <c r="F33" s="8" t="s">
        <v>36</v>
      </c>
      <c r="G33" s="9">
        <v>11</v>
      </c>
      <c r="H33" s="7">
        <f t="shared" si="1"/>
        <v>2.1480179652411638E-3</v>
      </c>
    </row>
    <row r="34" spans="2:8" ht="15" customHeight="1" thickBot="1" x14ac:dyDescent="0.3">
      <c r="B34" s="8" t="s">
        <v>14</v>
      </c>
      <c r="C34" s="9">
        <v>258</v>
      </c>
      <c r="D34" s="6">
        <f t="shared" si="0"/>
        <v>5.0380785002929113E-2</v>
      </c>
      <c r="E34" s="10"/>
      <c r="F34" s="8" t="s">
        <v>17</v>
      </c>
      <c r="G34" s="9">
        <v>10</v>
      </c>
      <c r="H34" s="7">
        <f t="shared" si="1"/>
        <v>1.9527436047646943E-3</v>
      </c>
    </row>
    <row r="35" spans="2:8" ht="15" customHeight="1" thickBot="1" x14ac:dyDescent="0.3">
      <c r="B35" s="8" t="s">
        <v>28</v>
      </c>
      <c r="C35" s="9">
        <v>52</v>
      </c>
      <c r="D35" s="6">
        <f t="shared" si="0"/>
        <v>1.0154266744776411E-2</v>
      </c>
      <c r="E35" s="10"/>
      <c r="F35" s="8" t="s">
        <v>15</v>
      </c>
      <c r="G35" s="9">
        <v>4</v>
      </c>
      <c r="H35" s="7">
        <f t="shared" si="1"/>
        <v>7.810974419058778E-4</v>
      </c>
    </row>
    <row r="36" spans="2:8" ht="15" customHeight="1" thickBot="1" x14ac:dyDescent="0.3">
      <c r="B36" s="8" t="s">
        <v>19</v>
      </c>
      <c r="C36" s="9">
        <v>155</v>
      </c>
      <c r="D36" s="6">
        <f t="shared" si="0"/>
        <v>3.0267525873852764E-2</v>
      </c>
      <c r="E36" s="10"/>
      <c r="F36" s="8" t="s">
        <v>22</v>
      </c>
      <c r="G36" s="9">
        <v>4</v>
      </c>
      <c r="H36" s="7">
        <f t="shared" si="1"/>
        <v>7.810974419058778E-4</v>
      </c>
    </row>
    <row r="37" spans="2:8" ht="15" customHeight="1" thickBot="1" x14ac:dyDescent="0.3">
      <c r="B37" s="8" t="s">
        <v>33</v>
      </c>
      <c r="C37" s="9">
        <v>19</v>
      </c>
      <c r="D37" s="6">
        <f t="shared" si="0"/>
        <v>3.7102128490529192E-3</v>
      </c>
      <c r="E37" s="10"/>
      <c r="F37" s="8" t="s">
        <v>37</v>
      </c>
      <c r="G37" s="9">
        <v>4</v>
      </c>
      <c r="H37" s="7">
        <f t="shared" si="1"/>
        <v>7.810974419058778E-4</v>
      </c>
    </row>
    <row r="38" spans="2:8" ht="15" customHeight="1" thickBot="1" x14ac:dyDescent="0.3">
      <c r="B38" s="8" t="s">
        <v>25</v>
      </c>
      <c r="C38" s="9">
        <v>59</v>
      </c>
      <c r="D38" s="6">
        <f t="shared" si="0"/>
        <v>1.1521187268111696E-2</v>
      </c>
      <c r="E38" s="10"/>
      <c r="F38" s="8" t="s">
        <v>18</v>
      </c>
      <c r="G38" s="9">
        <v>3</v>
      </c>
      <c r="H38" s="7">
        <f t="shared" si="1"/>
        <v>5.8582308142940832E-4</v>
      </c>
    </row>
    <row r="39" spans="2:8" ht="15" customHeight="1" thickBot="1" x14ac:dyDescent="0.3">
      <c r="B39" s="8" t="s">
        <v>31</v>
      </c>
      <c r="C39" s="9">
        <v>24</v>
      </c>
      <c r="D39" s="6">
        <f t="shared" si="0"/>
        <v>4.6865846514352666E-3</v>
      </c>
      <c r="E39" s="10"/>
      <c r="F39" s="8" t="s">
        <v>24</v>
      </c>
      <c r="G39" s="9">
        <v>2</v>
      </c>
      <c r="H39" s="7">
        <f t="shared" si="1"/>
        <v>3.905487209529389E-4</v>
      </c>
    </row>
    <row r="40" spans="2:8" ht="15" customHeight="1" thickBot="1" x14ac:dyDescent="0.3">
      <c r="B40" s="8" t="s">
        <v>37</v>
      </c>
      <c r="C40" s="9">
        <v>4</v>
      </c>
      <c r="D40" s="6">
        <f t="shared" si="0"/>
        <v>7.810974419058778E-4</v>
      </c>
      <c r="E40" s="10"/>
      <c r="F40" s="8" t="s">
        <v>35</v>
      </c>
      <c r="G40" s="9">
        <v>2</v>
      </c>
      <c r="H40" s="7">
        <f t="shared" si="1"/>
        <v>3.905487209529389E-4</v>
      </c>
    </row>
    <row r="41" spans="2:8" ht="15" customHeight="1" thickBot="1" x14ac:dyDescent="0.3">
      <c r="B41" s="8" t="s">
        <v>21</v>
      </c>
      <c r="C41" s="9">
        <v>85</v>
      </c>
      <c r="D41" s="6">
        <f t="shared" si="0"/>
        <v>1.6598320640499903E-2</v>
      </c>
      <c r="E41" s="10"/>
      <c r="F41" s="8" t="s">
        <v>20</v>
      </c>
      <c r="G41" s="9">
        <v>1</v>
      </c>
      <c r="H41" s="7">
        <f t="shared" si="1"/>
        <v>1.9527436047646945E-4</v>
      </c>
    </row>
    <row r="42" spans="2:8" ht="15" customHeight="1" thickBot="1" x14ac:dyDescent="0.3">
      <c r="B42" s="8" t="s">
        <v>38</v>
      </c>
      <c r="C42" s="9">
        <v>1</v>
      </c>
      <c r="D42" s="6">
        <f t="shared" si="0"/>
        <v>1.9527436047646945E-4</v>
      </c>
      <c r="E42" s="10"/>
      <c r="F42" s="8" t="s">
        <v>38</v>
      </c>
      <c r="G42" s="9">
        <v>1</v>
      </c>
      <c r="H42" s="7">
        <f t="shared" si="1"/>
        <v>1.9527436047646945E-4</v>
      </c>
    </row>
    <row r="43" spans="2:8" ht="15" customHeight="1" thickBot="1" x14ac:dyDescent="0.3">
      <c r="B43" s="8" t="s">
        <v>39</v>
      </c>
      <c r="C43" s="9">
        <v>1</v>
      </c>
      <c r="D43" s="6">
        <f t="shared" si="0"/>
        <v>1.9527436047646945E-4</v>
      </c>
      <c r="E43" s="10"/>
      <c r="F43" s="8" t="s">
        <v>39</v>
      </c>
      <c r="G43" s="9">
        <v>1</v>
      </c>
      <c r="H43" s="7">
        <f t="shared" si="1"/>
        <v>1.9527436047646945E-4</v>
      </c>
    </row>
    <row r="44" spans="2:8" ht="15" customHeight="1" thickBot="1" x14ac:dyDescent="0.3">
      <c r="B44" s="8" t="s">
        <v>40</v>
      </c>
      <c r="C44" s="9">
        <v>1</v>
      </c>
      <c r="D44" s="6">
        <f t="shared" si="0"/>
        <v>1.9527436047646945E-4</v>
      </c>
      <c r="E44" s="10"/>
      <c r="F44" s="8" t="s">
        <v>40</v>
      </c>
      <c r="G44" s="9">
        <v>1</v>
      </c>
      <c r="H44" s="7">
        <f t="shared" si="1"/>
        <v>1.9527436047646945E-4</v>
      </c>
    </row>
    <row r="45" spans="2:8" ht="30.6" customHeight="1" thickBot="1" x14ac:dyDescent="0.3">
      <c r="B45" s="11" t="s">
        <v>41</v>
      </c>
      <c r="C45" s="12">
        <v>5121</v>
      </c>
      <c r="D45" s="13">
        <f t="shared" si="0"/>
        <v>1</v>
      </c>
      <c r="E45" s="10"/>
      <c r="F45" s="14" t="s">
        <v>41</v>
      </c>
      <c r="G45" s="12">
        <v>5121</v>
      </c>
      <c r="H45" s="13">
        <f>G45/$C$45</f>
        <v>1</v>
      </c>
    </row>
    <row r="49" spans="2:3" ht="15.75" thickBot="1" x14ac:dyDescent="0.3"/>
    <row r="50" spans="2:3" ht="15.75" thickBot="1" x14ac:dyDescent="0.3">
      <c r="B50" s="81" t="s">
        <v>42</v>
      </c>
      <c r="C50" s="82"/>
    </row>
    <row r="51" spans="2:3" ht="45.75" thickBot="1" x14ac:dyDescent="0.3">
      <c r="B51" s="15" t="s">
        <v>43</v>
      </c>
      <c r="C51" s="16" t="s">
        <v>44</v>
      </c>
    </row>
    <row r="52" spans="2:3" x14ac:dyDescent="0.25">
      <c r="B52" s="17" t="s">
        <v>7</v>
      </c>
      <c r="C52" s="18">
        <v>815</v>
      </c>
    </row>
    <row r="53" spans="2:3" x14ac:dyDescent="0.25">
      <c r="B53" s="19" t="s">
        <v>45</v>
      </c>
      <c r="C53" s="20">
        <v>6</v>
      </c>
    </row>
    <row r="54" spans="2:3" x14ac:dyDescent="0.25">
      <c r="B54" s="19" t="s">
        <v>46</v>
      </c>
      <c r="C54" s="20">
        <v>2</v>
      </c>
    </row>
    <row r="55" spans="2:3" x14ac:dyDescent="0.25">
      <c r="B55" s="19" t="s">
        <v>47</v>
      </c>
      <c r="C55" s="20">
        <v>267</v>
      </c>
    </row>
    <row r="56" spans="2:3" x14ac:dyDescent="0.25">
      <c r="B56" s="19" t="s">
        <v>48</v>
      </c>
      <c r="C56" s="20">
        <v>280</v>
      </c>
    </row>
    <row r="57" spans="2:3" x14ac:dyDescent="0.25">
      <c r="B57" s="19" t="s">
        <v>49</v>
      </c>
      <c r="C57" s="20">
        <v>258</v>
      </c>
    </row>
    <row r="58" spans="2:3" x14ac:dyDescent="0.25">
      <c r="B58" s="19" t="s">
        <v>50</v>
      </c>
      <c r="C58" s="20">
        <v>1</v>
      </c>
    </row>
    <row r="59" spans="2:3" x14ac:dyDescent="0.25">
      <c r="B59" s="19" t="s">
        <v>51</v>
      </c>
      <c r="C59" s="20">
        <v>1</v>
      </c>
    </row>
    <row r="60" spans="2:3" x14ac:dyDescent="0.25">
      <c r="B60" s="21" t="s">
        <v>9</v>
      </c>
      <c r="C60" s="22">
        <v>163</v>
      </c>
    </row>
    <row r="61" spans="2:3" x14ac:dyDescent="0.25">
      <c r="B61" s="19" t="s">
        <v>46</v>
      </c>
      <c r="C61" s="20">
        <v>3</v>
      </c>
    </row>
    <row r="62" spans="2:3" x14ac:dyDescent="0.25">
      <c r="B62" s="19" t="s">
        <v>52</v>
      </c>
      <c r="C62" s="20">
        <v>2</v>
      </c>
    </row>
    <row r="63" spans="2:3" x14ac:dyDescent="0.25">
      <c r="B63" s="19" t="s">
        <v>48</v>
      </c>
      <c r="C63" s="20">
        <v>158</v>
      </c>
    </row>
    <row r="64" spans="2:3" x14ac:dyDescent="0.25">
      <c r="B64" s="21" t="s">
        <v>167</v>
      </c>
      <c r="C64" s="22">
        <v>50</v>
      </c>
    </row>
    <row r="65" spans="2:3" x14ac:dyDescent="0.25">
      <c r="B65" s="19" t="s">
        <v>11</v>
      </c>
      <c r="C65" s="20">
        <v>28</v>
      </c>
    </row>
    <row r="66" spans="2:3" x14ac:dyDescent="0.25">
      <c r="B66" s="19" t="s">
        <v>53</v>
      </c>
      <c r="C66" s="20">
        <v>8</v>
      </c>
    </row>
    <row r="67" spans="2:3" x14ac:dyDescent="0.25">
      <c r="B67" s="19" t="s">
        <v>54</v>
      </c>
      <c r="C67" s="20">
        <v>5</v>
      </c>
    </row>
    <row r="68" spans="2:3" x14ac:dyDescent="0.25">
      <c r="B68" s="19" t="s">
        <v>55</v>
      </c>
      <c r="C68" s="20">
        <v>9</v>
      </c>
    </row>
    <row r="69" spans="2:3" x14ac:dyDescent="0.25">
      <c r="B69" s="21" t="s">
        <v>12</v>
      </c>
      <c r="C69" s="22">
        <v>35</v>
      </c>
    </row>
    <row r="70" spans="2:3" x14ac:dyDescent="0.25">
      <c r="B70" s="19" t="s">
        <v>53</v>
      </c>
      <c r="C70" s="20">
        <v>3</v>
      </c>
    </row>
    <row r="71" spans="2:3" x14ac:dyDescent="0.25">
      <c r="B71" s="19" t="s">
        <v>54</v>
      </c>
      <c r="C71" s="20">
        <v>4</v>
      </c>
    </row>
    <row r="72" spans="2:3" x14ac:dyDescent="0.25">
      <c r="B72" s="19" t="s">
        <v>55</v>
      </c>
      <c r="C72" s="20">
        <v>28</v>
      </c>
    </row>
    <row r="73" spans="2:3" x14ac:dyDescent="0.25">
      <c r="B73" s="21" t="s">
        <v>10</v>
      </c>
      <c r="C73" s="22">
        <v>860</v>
      </c>
    </row>
    <row r="74" spans="2:3" x14ac:dyDescent="0.25">
      <c r="B74" s="19" t="s">
        <v>10</v>
      </c>
      <c r="C74" s="20">
        <v>858</v>
      </c>
    </row>
    <row r="75" spans="2:3" x14ac:dyDescent="0.25">
      <c r="B75" s="19" t="s">
        <v>48</v>
      </c>
      <c r="C75" s="20">
        <v>2</v>
      </c>
    </row>
    <row r="76" spans="2:3" x14ac:dyDescent="0.25">
      <c r="B76" s="21" t="s">
        <v>15</v>
      </c>
      <c r="C76" s="22">
        <v>4</v>
      </c>
    </row>
    <row r="77" spans="2:3" x14ac:dyDescent="0.25">
      <c r="B77" s="19" t="s">
        <v>15</v>
      </c>
      <c r="C77" s="20">
        <v>4</v>
      </c>
    </row>
    <row r="78" spans="2:3" x14ac:dyDescent="0.25">
      <c r="B78" s="21" t="s">
        <v>17</v>
      </c>
      <c r="C78" s="22">
        <v>10</v>
      </c>
    </row>
    <row r="79" spans="2:3" x14ac:dyDescent="0.25">
      <c r="B79" s="19" t="s">
        <v>56</v>
      </c>
      <c r="C79" s="20">
        <v>5</v>
      </c>
    </row>
    <row r="80" spans="2:3" x14ac:dyDescent="0.25">
      <c r="B80" s="19" t="s">
        <v>57</v>
      </c>
      <c r="C80" s="20">
        <v>2</v>
      </c>
    </row>
    <row r="81" spans="2:3" x14ac:dyDescent="0.25">
      <c r="B81" s="19" t="s">
        <v>58</v>
      </c>
      <c r="C81" s="20">
        <v>3</v>
      </c>
    </row>
    <row r="82" spans="2:3" x14ac:dyDescent="0.25">
      <c r="B82" s="21" t="s">
        <v>18</v>
      </c>
      <c r="C82" s="22">
        <v>3</v>
      </c>
    </row>
    <row r="83" spans="2:3" x14ac:dyDescent="0.25">
      <c r="B83" s="19" t="s">
        <v>18</v>
      </c>
      <c r="C83" s="20">
        <v>3</v>
      </c>
    </row>
    <row r="84" spans="2:3" x14ac:dyDescent="0.25">
      <c r="B84" s="21" t="s">
        <v>20</v>
      </c>
      <c r="C84" s="22">
        <v>1</v>
      </c>
    </row>
    <row r="85" spans="2:3" x14ac:dyDescent="0.25">
      <c r="B85" s="19" t="s">
        <v>20</v>
      </c>
      <c r="C85" s="20">
        <v>1</v>
      </c>
    </row>
    <row r="86" spans="2:3" x14ac:dyDescent="0.25">
      <c r="B86" s="21" t="s">
        <v>22</v>
      </c>
      <c r="C86" s="22">
        <v>4</v>
      </c>
    </row>
    <row r="87" spans="2:3" x14ac:dyDescent="0.25">
      <c r="B87" s="19" t="s">
        <v>22</v>
      </c>
      <c r="C87" s="20">
        <v>4</v>
      </c>
    </row>
    <row r="88" spans="2:3" x14ac:dyDescent="0.25">
      <c r="B88" s="21" t="s">
        <v>24</v>
      </c>
      <c r="C88" s="22">
        <v>2</v>
      </c>
    </row>
    <row r="89" spans="2:3" x14ac:dyDescent="0.25">
      <c r="B89" s="19" t="s">
        <v>24</v>
      </c>
      <c r="C89" s="20">
        <v>2</v>
      </c>
    </row>
    <row r="90" spans="2:3" x14ac:dyDescent="0.25">
      <c r="B90" s="21" t="s">
        <v>26</v>
      </c>
      <c r="C90" s="22">
        <v>48</v>
      </c>
    </row>
    <row r="91" spans="2:3" x14ac:dyDescent="0.25">
      <c r="B91" s="19" t="s">
        <v>26</v>
      </c>
      <c r="C91" s="20">
        <v>48</v>
      </c>
    </row>
    <row r="92" spans="2:3" ht="27" customHeight="1" x14ac:dyDescent="0.25">
      <c r="B92" s="21" t="s">
        <v>8</v>
      </c>
      <c r="C92" s="22">
        <v>1400</v>
      </c>
    </row>
    <row r="93" spans="2:3" x14ac:dyDescent="0.25">
      <c r="B93" s="19" t="s">
        <v>59</v>
      </c>
      <c r="C93" s="20">
        <v>15</v>
      </c>
    </row>
    <row r="94" spans="2:3" x14ac:dyDescent="0.25">
      <c r="B94" s="19" t="s">
        <v>53</v>
      </c>
      <c r="C94" s="20">
        <v>165</v>
      </c>
    </row>
    <row r="95" spans="2:3" x14ac:dyDescent="0.25">
      <c r="B95" s="19" t="s">
        <v>8</v>
      </c>
      <c r="C95" s="20">
        <v>1206</v>
      </c>
    </row>
    <row r="96" spans="2:3" x14ac:dyDescent="0.25">
      <c r="B96" s="19" t="s">
        <v>60</v>
      </c>
      <c r="C96" s="20">
        <v>3</v>
      </c>
    </row>
    <row r="97" spans="2:3" x14ac:dyDescent="0.25">
      <c r="B97" s="19" t="s">
        <v>61</v>
      </c>
      <c r="C97" s="20">
        <v>5</v>
      </c>
    </row>
    <row r="98" spans="2:3" ht="23.45" customHeight="1" x14ac:dyDescent="0.25">
      <c r="B98" s="19" t="s">
        <v>62</v>
      </c>
      <c r="C98" s="20">
        <v>6</v>
      </c>
    </row>
    <row r="99" spans="2:3" x14ac:dyDescent="0.25">
      <c r="B99" s="21" t="s">
        <v>27</v>
      </c>
      <c r="C99" s="22">
        <v>55</v>
      </c>
    </row>
    <row r="100" spans="2:3" x14ac:dyDescent="0.25">
      <c r="B100" s="19" t="s">
        <v>27</v>
      </c>
      <c r="C100" s="20">
        <v>55</v>
      </c>
    </row>
    <row r="101" spans="2:3" x14ac:dyDescent="0.25">
      <c r="B101" s="21" t="s">
        <v>29</v>
      </c>
      <c r="C101" s="22">
        <v>14</v>
      </c>
    </row>
    <row r="102" spans="2:3" x14ac:dyDescent="0.25">
      <c r="B102" s="19" t="s">
        <v>53</v>
      </c>
      <c r="C102" s="20">
        <v>1</v>
      </c>
    </row>
    <row r="103" spans="2:3" ht="31.9" customHeight="1" x14ac:dyDescent="0.25">
      <c r="B103" s="19" t="s">
        <v>63</v>
      </c>
      <c r="C103" s="20">
        <v>7</v>
      </c>
    </row>
    <row r="104" spans="2:3" x14ac:dyDescent="0.25">
      <c r="B104" s="19" t="s">
        <v>64</v>
      </c>
      <c r="C104" s="20">
        <v>1</v>
      </c>
    </row>
    <row r="105" spans="2:3" x14ac:dyDescent="0.25">
      <c r="B105" s="19" t="s">
        <v>65</v>
      </c>
      <c r="C105" s="20">
        <v>5</v>
      </c>
    </row>
    <row r="106" spans="2:3" x14ac:dyDescent="0.25">
      <c r="B106" s="21" t="s">
        <v>23</v>
      </c>
      <c r="C106" s="22">
        <v>62</v>
      </c>
    </row>
    <row r="107" spans="2:3" x14ac:dyDescent="0.25">
      <c r="B107" s="19" t="s">
        <v>23</v>
      </c>
      <c r="C107" s="20">
        <v>62</v>
      </c>
    </row>
    <row r="108" spans="2:3" x14ac:dyDescent="0.25">
      <c r="B108" s="21" t="s">
        <v>13</v>
      </c>
      <c r="C108" s="22">
        <v>620</v>
      </c>
    </row>
    <row r="109" spans="2:3" x14ac:dyDescent="0.25">
      <c r="B109" s="19" t="s">
        <v>66</v>
      </c>
      <c r="C109" s="20">
        <v>1</v>
      </c>
    </row>
    <row r="110" spans="2:3" x14ac:dyDescent="0.25">
      <c r="B110" s="19" t="s">
        <v>67</v>
      </c>
      <c r="C110" s="20">
        <v>1</v>
      </c>
    </row>
    <row r="111" spans="2:3" x14ac:dyDescent="0.25">
      <c r="B111" s="19" t="s">
        <v>68</v>
      </c>
      <c r="C111" s="20">
        <v>104</v>
      </c>
    </row>
    <row r="112" spans="2:3" x14ac:dyDescent="0.25">
      <c r="B112" s="19" t="s">
        <v>13</v>
      </c>
      <c r="C112" s="20">
        <v>311</v>
      </c>
    </row>
    <row r="113" spans="2:3" x14ac:dyDescent="0.25">
      <c r="B113" s="19" t="s">
        <v>69</v>
      </c>
      <c r="C113" s="20">
        <v>1</v>
      </c>
    </row>
    <row r="114" spans="2:3" x14ac:dyDescent="0.25">
      <c r="B114" s="19" t="s">
        <v>70</v>
      </c>
      <c r="C114" s="20">
        <v>2</v>
      </c>
    </row>
    <row r="115" spans="2:3" x14ac:dyDescent="0.25">
      <c r="B115" s="19" t="s">
        <v>71</v>
      </c>
      <c r="C115" s="20">
        <v>13</v>
      </c>
    </row>
    <row r="116" spans="2:3" x14ac:dyDescent="0.25">
      <c r="B116" s="19" t="s">
        <v>72</v>
      </c>
      <c r="C116" s="20">
        <v>1</v>
      </c>
    </row>
    <row r="117" spans="2:3" x14ac:dyDescent="0.25">
      <c r="B117" s="19" t="s">
        <v>73</v>
      </c>
      <c r="C117" s="20">
        <v>103</v>
      </c>
    </row>
    <row r="118" spans="2:3" x14ac:dyDescent="0.25">
      <c r="B118" s="19" t="s">
        <v>74</v>
      </c>
      <c r="C118" s="20">
        <v>82</v>
      </c>
    </row>
    <row r="119" spans="2:3" x14ac:dyDescent="0.25">
      <c r="B119" s="19" t="s">
        <v>75</v>
      </c>
      <c r="C119" s="20">
        <v>1</v>
      </c>
    </row>
    <row r="120" spans="2:3" x14ac:dyDescent="0.25">
      <c r="B120" s="21" t="s">
        <v>16</v>
      </c>
      <c r="C120" s="22">
        <v>237</v>
      </c>
    </row>
    <row r="121" spans="2:3" x14ac:dyDescent="0.25">
      <c r="B121" s="19" t="s">
        <v>76</v>
      </c>
      <c r="C121" s="20">
        <v>18</v>
      </c>
    </row>
    <row r="122" spans="2:3" x14ac:dyDescent="0.25">
      <c r="B122" s="19" t="s">
        <v>53</v>
      </c>
      <c r="C122" s="20">
        <v>30</v>
      </c>
    </row>
    <row r="123" spans="2:3" x14ac:dyDescent="0.25">
      <c r="B123" s="19" t="s">
        <v>16</v>
      </c>
      <c r="C123" s="20">
        <v>173</v>
      </c>
    </row>
    <row r="124" spans="2:3" x14ac:dyDescent="0.25">
      <c r="B124" s="19" t="s">
        <v>55</v>
      </c>
      <c r="C124" s="20">
        <v>1</v>
      </c>
    </row>
    <row r="125" spans="2:3" x14ac:dyDescent="0.25">
      <c r="B125" s="19" t="s">
        <v>77</v>
      </c>
      <c r="C125" s="20">
        <v>8</v>
      </c>
    </row>
    <row r="126" spans="2:3" x14ac:dyDescent="0.25">
      <c r="B126" s="19" t="s">
        <v>78</v>
      </c>
      <c r="C126" s="20">
        <v>3</v>
      </c>
    </row>
    <row r="127" spans="2:3" x14ac:dyDescent="0.25">
      <c r="B127" s="19" t="s">
        <v>31</v>
      </c>
      <c r="C127" s="20">
        <v>3</v>
      </c>
    </row>
    <row r="128" spans="2:3" x14ac:dyDescent="0.25">
      <c r="B128" s="19" t="s">
        <v>79</v>
      </c>
      <c r="C128" s="20">
        <v>1</v>
      </c>
    </row>
    <row r="129" spans="2:3" x14ac:dyDescent="0.25">
      <c r="B129" s="21" t="s">
        <v>32</v>
      </c>
      <c r="C129" s="22">
        <v>17</v>
      </c>
    </row>
    <row r="130" spans="2:3" ht="18.600000000000001" customHeight="1" x14ac:dyDescent="0.25">
      <c r="B130" s="19" t="s">
        <v>32</v>
      </c>
      <c r="C130" s="20">
        <v>17</v>
      </c>
    </row>
    <row r="131" spans="2:3" ht="35.450000000000003" customHeight="1" x14ac:dyDescent="0.25">
      <c r="B131" s="21" t="s">
        <v>34</v>
      </c>
      <c r="C131" s="22">
        <v>11</v>
      </c>
    </row>
    <row r="132" spans="2:3" x14ac:dyDescent="0.25">
      <c r="B132" s="19" t="s">
        <v>34</v>
      </c>
      <c r="C132" s="20">
        <v>11</v>
      </c>
    </row>
    <row r="133" spans="2:3" x14ac:dyDescent="0.25">
      <c r="B133" s="21" t="s">
        <v>35</v>
      </c>
      <c r="C133" s="22">
        <v>2</v>
      </c>
    </row>
    <row r="134" spans="2:3" x14ac:dyDescent="0.25">
      <c r="B134" s="19" t="s">
        <v>35</v>
      </c>
      <c r="C134" s="20">
        <v>2</v>
      </c>
    </row>
    <row r="135" spans="2:3" x14ac:dyDescent="0.25">
      <c r="B135" s="21" t="s">
        <v>30</v>
      </c>
      <c r="C135" s="22">
        <v>38</v>
      </c>
    </row>
    <row r="136" spans="2:3" ht="39" customHeight="1" x14ac:dyDescent="0.25">
      <c r="B136" s="19" t="s">
        <v>30</v>
      </c>
      <c r="C136" s="20">
        <v>38</v>
      </c>
    </row>
    <row r="137" spans="2:3" ht="30.6" customHeight="1" x14ac:dyDescent="0.25">
      <c r="B137" s="21" t="s">
        <v>36</v>
      </c>
      <c r="C137" s="22">
        <v>11</v>
      </c>
    </row>
    <row r="138" spans="2:3" x14ac:dyDescent="0.25">
      <c r="B138" s="19" t="s">
        <v>36</v>
      </c>
      <c r="C138" s="20">
        <v>11</v>
      </c>
    </row>
    <row r="139" spans="2:3" x14ac:dyDescent="0.25">
      <c r="B139" s="21" t="s">
        <v>14</v>
      </c>
      <c r="C139" s="22">
        <v>258</v>
      </c>
    </row>
    <row r="140" spans="2:3" ht="33.6" customHeight="1" x14ac:dyDescent="0.25">
      <c r="B140" s="19" t="s">
        <v>14</v>
      </c>
      <c r="C140" s="20">
        <v>258</v>
      </c>
    </row>
    <row r="141" spans="2:3" x14ac:dyDescent="0.25">
      <c r="B141" s="21" t="s">
        <v>28</v>
      </c>
      <c r="C141" s="22">
        <v>52</v>
      </c>
    </row>
    <row r="142" spans="2:3" x14ac:dyDescent="0.25">
      <c r="B142" s="19" t="s">
        <v>80</v>
      </c>
      <c r="C142" s="20">
        <v>3</v>
      </c>
    </row>
    <row r="143" spans="2:3" x14ac:dyDescent="0.25">
      <c r="B143" s="19" t="s">
        <v>81</v>
      </c>
      <c r="C143" s="20">
        <v>1</v>
      </c>
    </row>
    <row r="144" spans="2:3" x14ac:dyDescent="0.25">
      <c r="B144" s="19" t="s">
        <v>28</v>
      </c>
      <c r="C144" s="20">
        <v>48</v>
      </c>
    </row>
    <row r="145" spans="2:3" x14ac:dyDescent="0.25">
      <c r="B145" s="21" t="s">
        <v>19</v>
      </c>
      <c r="C145" s="22">
        <v>155</v>
      </c>
    </row>
    <row r="146" spans="2:3" x14ac:dyDescent="0.25">
      <c r="B146" s="19" t="s">
        <v>82</v>
      </c>
      <c r="C146" s="20">
        <v>152</v>
      </c>
    </row>
    <row r="147" spans="2:3" x14ac:dyDescent="0.25">
      <c r="B147" s="19" t="s">
        <v>83</v>
      </c>
      <c r="C147" s="20">
        <v>3</v>
      </c>
    </row>
    <row r="148" spans="2:3" x14ac:dyDescent="0.25">
      <c r="B148" s="21" t="s">
        <v>33</v>
      </c>
      <c r="C148" s="22">
        <v>19</v>
      </c>
    </row>
    <row r="149" spans="2:3" ht="26.45" customHeight="1" x14ac:dyDescent="0.25">
      <c r="B149" s="19" t="s">
        <v>33</v>
      </c>
      <c r="C149" s="20">
        <v>19</v>
      </c>
    </row>
    <row r="150" spans="2:3" x14ac:dyDescent="0.25">
      <c r="B150" s="21" t="s">
        <v>25</v>
      </c>
      <c r="C150" s="22">
        <v>59</v>
      </c>
    </row>
    <row r="151" spans="2:3" x14ac:dyDescent="0.25">
      <c r="B151" s="19" t="s">
        <v>25</v>
      </c>
      <c r="C151" s="20">
        <v>59</v>
      </c>
    </row>
    <row r="152" spans="2:3" x14ac:dyDescent="0.25">
      <c r="B152" s="21" t="s">
        <v>31</v>
      </c>
      <c r="C152" s="22">
        <v>24</v>
      </c>
    </row>
    <row r="153" spans="2:3" x14ac:dyDescent="0.25">
      <c r="B153" s="19" t="s">
        <v>31</v>
      </c>
      <c r="C153" s="20">
        <v>24</v>
      </c>
    </row>
    <row r="154" spans="2:3" x14ac:dyDescent="0.25">
      <c r="B154" s="21" t="s">
        <v>37</v>
      </c>
      <c r="C154" s="22">
        <v>4</v>
      </c>
    </row>
    <row r="155" spans="2:3" x14ac:dyDescent="0.25">
      <c r="B155" s="19" t="s">
        <v>37</v>
      </c>
      <c r="C155" s="20">
        <v>4</v>
      </c>
    </row>
    <row r="156" spans="2:3" x14ac:dyDescent="0.25">
      <c r="B156" s="21" t="s">
        <v>21</v>
      </c>
      <c r="C156" s="22">
        <v>85</v>
      </c>
    </row>
    <row r="157" spans="2:3" x14ac:dyDescent="0.25">
      <c r="B157" s="19" t="s">
        <v>21</v>
      </c>
      <c r="C157" s="20">
        <v>85</v>
      </c>
    </row>
    <row r="158" spans="2:3" x14ac:dyDescent="0.25">
      <c r="B158" s="21" t="s">
        <v>38</v>
      </c>
      <c r="C158" s="22">
        <v>1</v>
      </c>
    </row>
    <row r="159" spans="2:3" ht="26.45" customHeight="1" x14ac:dyDescent="0.25">
      <c r="B159" s="19" t="s">
        <v>38</v>
      </c>
      <c r="C159" s="20">
        <v>1</v>
      </c>
    </row>
    <row r="160" spans="2:3" x14ac:dyDescent="0.25">
      <c r="B160" s="21" t="s">
        <v>39</v>
      </c>
      <c r="C160" s="22">
        <v>1</v>
      </c>
    </row>
    <row r="161" spans="2:3" x14ac:dyDescent="0.25">
      <c r="B161" s="19" t="s">
        <v>39</v>
      </c>
      <c r="C161" s="20">
        <v>1</v>
      </c>
    </row>
    <row r="162" spans="2:3" x14ac:dyDescent="0.25">
      <c r="B162" s="21" t="s">
        <v>40</v>
      </c>
      <c r="C162" s="22">
        <v>1</v>
      </c>
    </row>
    <row r="163" spans="2:3" ht="15.75" thickBot="1" x14ac:dyDescent="0.3">
      <c r="B163" s="23" t="s">
        <v>40</v>
      </c>
      <c r="C163" s="24">
        <v>1</v>
      </c>
    </row>
    <row r="164" spans="2:3" ht="33.6" customHeight="1" thickBot="1" x14ac:dyDescent="0.3">
      <c r="B164" s="25" t="s">
        <v>41</v>
      </c>
      <c r="C164" s="26">
        <v>5121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0D01-F10B-4E96-ACF2-788ED6B63D62}">
  <sheetPr>
    <tabColor rgb="FF00B0F0"/>
  </sheetPr>
  <dimension ref="B2:H201"/>
  <sheetViews>
    <sheetView showGridLines="0" workbookViewId="0"/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2" t="s">
        <v>84</v>
      </c>
      <c r="C3" s="73"/>
      <c r="D3" s="73"/>
      <c r="E3" s="73"/>
      <c r="F3" s="73"/>
      <c r="G3" s="73"/>
      <c r="H3" s="74"/>
    </row>
    <row r="4" spans="2:8" ht="45" customHeight="1" thickBot="1" x14ac:dyDescent="0.3">
      <c r="B4" s="75" t="s">
        <v>1</v>
      </c>
      <c r="C4" s="76"/>
      <c r="D4" s="76"/>
      <c r="E4" s="76"/>
      <c r="F4" s="76"/>
      <c r="G4" s="76"/>
      <c r="H4" s="77"/>
    </row>
    <row r="8" spans="2:8" ht="15.75" thickBot="1" x14ac:dyDescent="0.3"/>
    <row r="9" spans="2:8" ht="30" customHeight="1" thickBot="1" x14ac:dyDescent="0.3">
      <c r="B9" s="78" t="s">
        <v>85</v>
      </c>
      <c r="C9" s="79"/>
      <c r="D9" s="80"/>
      <c r="F9" s="78" t="s">
        <v>86</v>
      </c>
      <c r="G9" s="79"/>
      <c r="H9" s="8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248</v>
      </c>
      <c r="D11" s="6">
        <f t="shared" ref="D11:D48" si="0">C11/$C$48</f>
        <v>4.4198895027624308E-2</v>
      </c>
      <c r="F11" s="4" t="s">
        <v>8</v>
      </c>
      <c r="G11" s="27">
        <v>1384</v>
      </c>
      <c r="H11" s="7">
        <f t="shared" ref="H11:H47" si="1">G11/$G$48</f>
        <v>0.24665834967029049</v>
      </c>
    </row>
    <row r="12" spans="2:8" ht="15.75" thickBot="1" x14ac:dyDescent="0.3">
      <c r="B12" s="28" t="s">
        <v>9</v>
      </c>
      <c r="C12" s="29">
        <v>785</v>
      </c>
      <c r="D12" s="6">
        <f t="shared" si="0"/>
        <v>0.13990376047050437</v>
      </c>
      <c r="F12" s="28" t="s">
        <v>13</v>
      </c>
      <c r="G12" s="29">
        <v>908</v>
      </c>
      <c r="H12" s="7">
        <f t="shared" si="1"/>
        <v>0.16182498663339867</v>
      </c>
    </row>
    <row r="13" spans="2:8" ht="15.75" thickBot="1" x14ac:dyDescent="0.3">
      <c r="B13" s="28" t="s">
        <v>87</v>
      </c>
      <c r="C13" s="29">
        <v>7</v>
      </c>
      <c r="D13" s="6">
        <f t="shared" si="0"/>
        <v>1.2475494564248798E-3</v>
      </c>
      <c r="F13" s="28" t="s">
        <v>9</v>
      </c>
      <c r="G13" s="29">
        <v>785</v>
      </c>
      <c r="H13" s="7">
        <f t="shared" si="1"/>
        <v>0.13990376047050437</v>
      </c>
    </row>
    <row r="14" spans="2:8" ht="15.75" thickBot="1" x14ac:dyDescent="0.3">
      <c r="B14" s="28" t="s">
        <v>11</v>
      </c>
      <c r="C14" s="29">
        <v>76</v>
      </c>
      <c r="D14" s="6">
        <f t="shared" si="0"/>
        <v>1.3544822669755837E-2</v>
      </c>
      <c r="F14" s="28" t="s">
        <v>19</v>
      </c>
      <c r="G14" s="29">
        <v>354</v>
      </c>
      <c r="H14" s="7">
        <f t="shared" si="1"/>
        <v>6.3090358224915349E-2</v>
      </c>
    </row>
    <row r="15" spans="2:8" ht="15.75" thickBot="1" x14ac:dyDescent="0.3">
      <c r="B15" s="28" t="s">
        <v>12</v>
      </c>
      <c r="C15" s="29">
        <v>6</v>
      </c>
      <c r="D15" s="6">
        <f t="shared" si="0"/>
        <v>1.0693281055070398E-3</v>
      </c>
      <c r="F15" s="28" t="s">
        <v>10</v>
      </c>
      <c r="G15" s="29">
        <v>322</v>
      </c>
      <c r="H15" s="7">
        <f t="shared" si="1"/>
        <v>5.7387274995544468E-2</v>
      </c>
    </row>
    <row r="16" spans="2:8" ht="15.75" thickBot="1" x14ac:dyDescent="0.3">
      <c r="B16" s="28" t="s">
        <v>10</v>
      </c>
      <c r="C16" s="29">
        <v>322</v>
      </c>
      <c r="D16" s="6">
        <f t="shared" si="0"/>
        <v>5.7387274995544468E-2</v>
      </c>
      <c r="F16" s="28" t="s">
        <v>21</v>
      </c>
      <c r="G16" s="29">
        <v>253</v>
      </c>
      <c r="H16" s="7">
        <f t="shared" si="1"/>
        <v>4.5090001782213507E-2</v>
      </c>
    </row>
    <row r="17" spans="2:8" ht="15.75" thickBot="1" x14ac:dyDescent="0.3">
      <c r="B17" s="28" t="s">
        <v>17</v>
      </c>
      <c r="C17" s="29">
        <v>45</v>
      </c>
      <c r="D17" s="6">
        <f t="shared" si="0"/>
        <v>8.0199607913027989E-3</v>
      </c>
      <c r="F17" s="28" t="s">
        <v>7</v>
      </c>
      <c r="G17" s="29">
        <v>248</v>
      </c>
      <c r="H17" s="7">
        <f t="shared" si="1"/>
        <v>4.4198895027624308E-2</v>
      </c>
    </row>
    <row r="18" spans="2:8" ht="15.75" thickBot="1" x14ac:dyDescent="0.3">
      <c r="B18" s="28" t="s">
        <v>18</v>
      </c>
      <c r="C18" s="29">
        <v>8</v>
      </c>
      <c r="D18" s="6">
        <f t="shared" si="0"/>
        <v>1.4257708073427196E-3</v>
      </c>
      <c r="F18" s="28" t="s">
        <v>23</v>
      </c>
      <c r="G18" s="29">
        <v>241</v>
      </c>
      <c r="H18" s="7">
        <f t="shared" si="1"/>
        <v>4.295134557119943E-2</v>
      </c>
    </row>
    <row r="19" spans="2:8" ht="15.75" thickBot="1" x14ac:dyDescent="0.3">
      <c r="B19" s="28" t="s">
        <v>88</v>
      </c>
      <c r="C19" s="29">
        <v>6</v>
      </c>
      <c r="D19" s="6">
        <f t="shared" si="0"/>
        <v>1.0693281055070398E-3</v>
      </c>
      <c r="F19" s="28" t="s">
        <v>25</v>
      </c>
      <c r="G19" s="29">
        <v>174</v>
      </c>
      <c r="H19" s="7">
        <f t="shared" si="1"/>
        <v>3.1010515059704154E-2</v>
      </c>
    </row>
    <row r="20" spans="2:8" ht="15.75" thickBot="1" x14ac:dyDescent="0.3">
      <c r="B20" s="28" t="s">
        <v>20</v>
      </c>
      <c r="C20" s="29">
        <v>4</v>
      </c>
      <c r="D20" s="6">
        <f t="shared" si="0"/>
        <v>7.1288540367135981E-4</v>
      </c>
      <c r="F20" s="28" t="s">
        <v>30</v>
      </c>
      <c r="G20" s="29">
        <v>139</v>
      </c>
      <c r="H20" s="7">
        <f t="shared" si="1"/>
        <v>2.4772767777579755E-2</v>
      </c>
    </row>
    <row r="21" spans="2:8" ht="15.75" thickBot="1" x14ac:dyDescent="0.3">
      <c r="B21" s="28" t="s">
        <v>22</v>
      </c>
      <c r="C21" s="29">
        <v>51</v>
      </c>
      <c r="D21" s="6">
        <f t="shared" si="0"/>
        <v>9.0892888968098374E-3</v>
      </c>
      <c r="F21" s="28" t="s">
        <v>16</v>
      </c>
      <c r="G21" s="29">
        <v>137</v>
      </c>
      <c r="H21" s="7">
        <f t="shared" si="1"/>
        <v>2.4416325075744073E-2</v>
      </c>
    </row>
    <row r="22" spans="2:8" ht="15.75" thickBot="1" x14ac:dyDescent="0.3">
      <c r="B22" s="28" t="s">
        <v>24</v>
      </c>
      <c r="C22" s="29">
        <v>45</v>
      </c>
      <c r="D22" s="6">
        <f t="shared" si="0"/>
        <v>8.0199607913027989E-3</v>
      </c>
      <c r="F22" s="28" t="s">
        <v>14</v>
      </c>
      <c r="G22" s="29">
        <v>94</v>
      </c>
      <c r="H22" s="7">
        <f t="shared" si="1"/>
        <v>1.6752806986276954E-2</v>
      </c>
    </row>
    <row r="23" spans="2:8" ht="15.75" thickBot="1" x14ac:dyDescent="0.3">
      <c r="B23" s="28" t="s">
        <v>26</v>
      </c>
      <c r="C23" s="29">
        <v>60</v>
      </c>
      <c r="D23" s="6">
        <f t="shared" si="0"/>
        <v>1.0693281055070397E-2</v>
      </c>
      <c r="F23" s="28" t="s">
        <v>28</v>
      </c>
      <c r="G23" s="29">
        <v>83</v>
      </c>
      <c r="H23" s="7">
        <f t="shared" si="1"/>
        <v>1.4792372126180717E-2</v>
      </c>
    </row>
    <row r="24" spans="2:8" ht="15.75" thickBot="1" x14ac:dyDescent="0.3">
      <c r="B24" s="28" t="s">
        <v>8</v>
      </c>
      <c r="C24" s="29">
        <v>1384</v>
      </c>
      <c r="D24" s="6">
        <f t="shared" si="0"/>
        <v>0.24665834967029049</v>
      </c>
      <c r="F24" s="28" t="s">
        <v>11</v>
      </c>
      <c r="G24" s="29">
        <v>76</v>
      </c>
      <c r="H24" s="7">
        <f t="shared" si="1"/>
        <v>1.3544822669755837E-2</v>
      </c>
    </row>
    <row r="25" spans="2:8" ht="15.75" thickBot="1" x14ac:dyDescent="0.3">
      <c r="B25" s="28" t="s">
        <v>27</v>
      </c>
      <c r="C25" s="29">
        <v>62</v>
      </c>
      <c r="D25" s="6">
        <f t="shared" si="0"/>
        <v>1.1049723756906077E-2</v>
      </c>
      <c r="F25" s="28" t="s">
        <v>27</v>
      </c>
      <c r="G25" s="29">
        <v>62</v>
      </c>
      <c r="H25" s="7">
        <f t="shared" si="1"/>
        <v>1.1049723756906077E-2</v>
      </c>
    </row>
    <row r="26" spans="2:8" ht="15.75" thickBot="1" x14ac:dyDescent="0.3">
      <c r="B26" s="28" t="s">
        <v>29</v>
      </c>
      <c r="C26" s="29">
        <v>22</v>
      </c>
      <c r="D26" s="6">
        <f t="shared" si="0"/>
        <v>3.920869720192479E-3</v>
      </c>
      <c r="F26" s="28" t="s">
        <v>26</v>
      </c>
      <c r="G26" s="29">
        <v>60</v>
      </c>
      <c r="H26" s="7">
        <f t="shared" si="1"/>
        <v>1.0693281055070397E-2</v>
      </c>
    </row>
    <row r="27" spans="2:8" ht="15.75" thickBot="1" x14ac:dyDescent="0.3">
      <c r="B27" s="28" t="s">
        <v>23</v>
      </c>
      <c r="C27" s="29">
        <v>241</v>
      </c>
      <c r="D27" s="6">
        <f t="shared" si="0"/>
        <v>4.295134557119943E-2</v>
      </c>
      <c r="F27" s="28" t="s">
        <v>22</v>
      </c>
      <c r="G27" s="29">
        <v>51</v>
      </c>
      <c r="H27" s="7">
        <f t="shared" si="1"/>
        <v>9.0892888968098374E-3</v>
      </c>
    </row>
    <row r="28" spans="2:8" ht="15.75" thickBot="1" x14ac:dyDescent="0.3">
      <c r="B28" s="28" t="s">
        <v>13</v>
      </c>
      <c r="C28" s="29">
        <v>908</v>
      </c>
      <c r="D28" s="6">
        <f t="shared" si="0"/>
        <v>0.16182498663339867</v>
      </c>
      <c r="F28" s="28" t="s">
        <v>17</v>
      </c>
      <c r="G28" s="29">
        <v>45</v>
      </c>
      <c r="H28" s="7">
        <f t="shared" si="1"/>
        <v>8.0199607913027989E-3</v>
      </c>
    </row>
    <row r="29" spans="2:8" ht="15.75" thickBot="1" x14ac:dyDescent="0.3">
      <c r="B29" s="28" t="s">
        <v>16</v>
      </c>
      <c r="C29" s="29">
        <v>137</v>
      </c>
      <c r="D29" s="6">
        <f t="shared" si="0"/>
        <v>2.4416325075744073E-2</v>
      </c>
      <c r="F29" s="28" t="s">
        <v>24</v>
      </c>
      <c r="G29" s="29">
        <v>45</v>
      </c>
      <c r="H29" s="7">
        <f t="shared" si="1"/>
        <v>8.0199607913027989E-3</v>
      </c>
    </row>
    <row r="30" spans="2:8" ht="15.75" thickBot="1" x14ac:dyDescent="0.3">
      <c r="B30" s="28" t="s">
        <v>32</v>
      </c>
      <c r="C30" s="29">
        <v>24</v>
      </c>
      <c r="D30" s="6">
        <f t="shared" si="0"/>
        <v>4.2773124220281591E-3</v>
      </c>
      <c r="F30" s="28" t="s">
        <v>36</v>
      </c>
      <c r="G30" s="29">
        <v>29</v>
      </c>
      <c r="H30" s="7">
        <f t="shared" si="1"/>
        <v>5.1684191766173584E-3</v>
      </c>
    </row>
    <row r="31" spans="2:8" ht="15.75" thickBot="1" x14ac:dyDescent="0.3">
      <c r="B31" s="28" t="s">
        <v>34</v>
      </c>
      <c r="C31" s="29">
        <v>1</v>
      </c>
      <c r="D31" s="6">
        <f t="shared" si="0"/>
        <v>1.7822135091783995E-4</v>
      </c>
      <c r="F31" s="28" t="s">
        <v>32</v>
      </c>
      <c r="G31" s="29">
        <v>24</v>
      </c>
      <c r="H31" s="7">
        <f t="shared" si="1"/>
        <v>4.2773124220281591E-3</v>
      </c>
    </row>
    <row r="32" spans="2:8" ht="15.75" thickBot="1" x14ac:dyDescent="0.3">
      <c r="B32" s="28" t="s">
        <v>35</v>
      </c>
      <c r="C32" s="29">
        <v>9</v>
      </c>
      <c r="D32" s="6">
        <f t="shared" si="0"/>
        <v>1.6039921582605597E-3</v>
      </c>
      <c r="F32" s="28" t="s">
        <v>29</v>
      </c>
      <c r="G32" s="29">
        <v>22</v>
      </c>
      <c r="H32" s="7">
        <f t="shared" si="1"/>
        <v>3.920869720192479E-3</v>
      </c>
    </row>
    <row r="33" spans="2:8" ht="15.75" thickBot="1" x14ac:dyDescent="0.3">
      <c r="B33" s="28" t="s">
        <v>30</v>
      </c>
      <c r="C33" s="29">
        <v>139</v>
      </c>
      <c r="D33" s="6">
        <f t="shared" si="0"/>
        <v>2.4772767777579755E-2</v>
      </c>
      <c r="F33" s="28" t="s">
        <v>31</v>
      </c>
      <c r="G33" s="29">
        <v>18</v>
      </c>
      <c r="H33" s="7">
        <f t="shared" si="1"/>
        <v>3.2079843165211193E-3</v>
      </c>
    </row>
    <row r="34" spans="2:8" ht="15.75" thickBot="1" x14ac:dyDescent="0.3">
      <c r="B34" s="28" t="s">
        <v>36</v>
      </c>
      <c r="C34" s="29">
        <v>29</v>
      </c>
      <c r="D34" s="6">
        <f t="shared" si="0"/>
        <v>5.1684191766173584E-3</v>
      </c>
      <c r="F34" s="28" t="s">
        <v>35</v>
      </c>
      <c r="G34" s="29">
        <v>9</v>
      </c>
      <c r="H34" s="7">
        <f t="shared" si="1"/>
        <v>1.6039921582605597E-3</v>
      </c>
    </row>
    <row r="35" spans="2:8" ht="15.75" thickBot="1" x14ac:dyDescent="0.3">
      <c r="B35" s="28" t="s">
        <v>14</v>
      </c>
      <c r="C35" s="29">
        <v>94</v>
      </c>
      <c r="D35" s="6">
        <f t="shared" si="0"/>
        <v>1.6752806986276954E-2</v>
      </c>
      <c r="F35" s="28" t="s">
        <v>18</v>
      </c>
      <c r="G35" s="29">
        <v>8</v>
      </c>
      <c r="H35" s="7">
        <f t="shared" si="1"/>
        <v>1.4257708073427196E-3</v>
      </c>
    </row>
    <row r="36" spans="2:8" ht="15.75" thickBot="1" x14ac:dyDescent="0.3">
      <c r="B36" s="28" t="s">
        <v>28</v>
      </c>
      <c r="C36" s="29">
        <v>83</v>
      </c>
      <c r="D36" s="6">
        <f t="shared" si="0"/>
        <v>1.4792372126180717E-2</v>
      </c>
      <c r="F36" s="28" t="s">
        <v>37</v>
      </c>
      <c r="G36" s="29">
        <v>8</v>
      </c>
      <c r="H36" s="7">
        <f t="shared" si="1"/>
        <v>1.4257708073427196E-3</v>
      </c>
    </row>
    <row r="37" spans="2:8" ht="15.75" thickBot="1" x14ac:dyDescent="0.3">
      <c r="B37" s="28" t="s">
        <v>19</v>
      </c>
      <c r="C37" s="29">
        <v>354</v>
      </c>
      <c r="D37" s="6">
        <f t="shared" si="0"/>
        <v>6.3090358224915349E-2</v>
      </c>
      <c r="F37" s="28" t="s">
        <v>87</v>
      </c>
      <c r="G37" s="29">
        <v>7</v>
      </c>
      <c r="H37" s="7">
        <f t="shared" si="1"/>
        <v>1.2475494564248798E-3</v>
      </c>
    </row>
    <row r="38" spans="2:8" ht="15.75" thickBot="1" x14ac:dyDescent="0.3">
      <c r="B38" s="28" t="s">
        <v>25</v>
      </c>
      <c r="C38" s="29">
        <v>174</v>
      </c>
      <c r="D38" s="6">
        <f t="shared" si="0"/>
        <v>3.1010515059704154E-2</v>
      </c>
      <c r="F38" s="28" t="s">
        <v>12</v>
      </c>
      <c r="G38" s="29">
        <v>6</v>
      </c>
      <c r="H38" s="7">
        <f t="shared" si="1"/>
        <v>1.0693281055070398E-3</v>
      </c>
    </row>
    <row r="39" spans="2:8" ht="15.75" thickBot="1" x14ac:dyDescent="0.3">
      <c r="B39" s="28" t="s">
        <v>31</v>
      </c>
      <c r="C39" s="29">
        <v>18</v>
      </c>
      <c r="D39" s="6">
        <f t="shared" si="0"/>
        <v>3.2079843165211193E-3</v>
      </c>
      <c r="F39" s="28" t="s">
        <v>88</v>
      </c>
      <c r="G39" s="29">
        <v>6</v>
      </c>
      <c r="H39" s="7">
        <f t="shared" si="1"/>
        <v>1.0693281055070398E-3</v>
      </c>
    </row>
    <row r="40" spans="2:8" ht="15.75" thickBot="1" x14ac:dyDescent="0.3">
      <c r="B40" s="28" t="s">
        <v>37</v>
      </c>
      <c r="C40" s="29">
        <v>8</v>
      </c>
      <c r="D40" s="6">
        <f t="shared" si="0"/>
        <v>1.4257708073427196E-3</v>
      </c>
      <c r="F40" s="28" t="s">
        <v>20</v>
      </c>
      <c r="G40" s="29">
        <v>4</v>
      </c>
      <c r="H40" s="7">
        <f t="shared" si="1"/>
        <v>7.1288540367135981E-4</v>
      </c>
    </row>
    <row r="41" spans="2:8" ht="15.75" thickBot="1" x14ac:dyDescent="0.3">
      <c r="B41" s="28" t="s">
        <v>21</v>
      </c>
      <c r="C41" s="29">
        <v>253</v>
      </c>
      <c r="D41" s="6">
        <f t="shared" si="0"/>
        <v>4.5090001782213507E-2</v>
      </c>
      <c r="F41" s="28" t="s">
        <v>89</v>
      </c>
      <c r="G41" s="29">
        <v>3</v>
      </c>
      <c r="H41" s="7">
        <f t="shared" si="1"/>
        <v>5.3466405275351988E-4</v>
      </c>
    </row>
    <row r="42" spans="2:8" ht="15.75" thickBot="1" x14ac:dyDescent="0.3">
      <c r="B42" s="28" t="s">
        <v>39</v>
      </c>
      <c r="C42" s="29">
        <v>1</v>
      </c>
      <c r="D42" s="6">
        <f t="shared" si="0"/>
        <v>1.7822135091783995E-4</v>
      </c>
      <c r="F42" s="28" t="s">
        <v>34</v>
      </c>
      <c r="G42" s="29">
        <v>1</v>
      </c>
      <c r="H42" s="7">
        <f t="shared" si="1"/>
        <v>1.7822135091783995E-4</v>
      </c>
    </row>
    <row r="43" spans="2:8" ht="15.75" thickBot="1" x14ac:dyDescent="0.3">
      <c r="B43" s="28" t="s">
        <v>89</v>
      </c>
      <c r="C43" s="29">
        <v>3</v>
      </c>
      <c r="D43" s="6">
        <f t="shared" si="0"/>
        <v>5.3466405275351988E-4</v>
      </c>
      <c r="F43" s="28" t="s">
        <v>39</v>
      </c>
      <c r="G43" s="29">
        <v>1</v>
      </c>
      <c r="H43" s="7">
        <f t="shared" si="1"/>
        <v>1.7822135091783995E-4</v>
      </c>
    </row>
    <row r="44" spans="2:8" ht="15.75" thickBot="1" x14ac:dyDescent="0.3">
      <c r="B44" s="28" t="s">
        <v>40</v>
      </c>
      <c r="C44" s="29">
        <v>1</v>
      </c>
      <c r="D44" s="6">
        <f t="shared" si="0"/>
        <v>1.7822135091783995E-4</v>
      </c>
      <c r="F44" s="28" t="s">
        <v>40</v>
      </c>
      <c r="G44" s="29">
        <v>1</v>
      </c>
      <c r="H44" s="7">
        <f t="shared" si="1"/>
        <v>1.7822135091783995E-4</v>
      </c>
    </row>
    <row r="45" spans="2:8" ht="15.75" thickBot="1" x14ac:dyDescent="0.3">
      <c r="B45" s="28" t="s">
        <v>90</v>
      </c>
      <c r="C45" s="29">
        <v>1</v>
      </c>
      <c r="D45" s="6">
        <f t="shared" si="0"/>
        <v>1.7822135091783995E-4</v>
      </c>
      <c r="F45" s="28" t="s">
        <v>90</v>
      </c>
      <c r="G45" s="29">
        <v>1</v>
      </c>
      <c r="H45" s="7">
        <f t="shared" si="1"/>
        <v>1.7822135091783995E-4</v>
      </c>
    </row>
    <row r="46" spans="2:8" ht="15.75" thickBot="1" x14ac:dyDescent="0.3">
      <c r="B46" s="28" t="s">
        <v>91</v>
      </c>
      <c r="C46" s="29">
        <v>1</v>
      </c>
      <c r="D46" s="6">
        <f t="shared" si="0"/>
        <v>1.7822135091783995E-4</v>
      </c>
      <c r="F46" s="28" t="s">
        <v>91</v>
      </c>
      <c r="G46" s="29">
        <v>1</v>
      </c>
      <c r="H46" s="7">
        <f t="shared" si="1"/>
        <v>1.7822135091783995E-4</v>
      </c>
    </row>
    <row r="47" spans="2:8" ht="15.75" thickBot="1" x14ac:dyDescent="0.3">
      <c r="B47" s="28" t="s">
        <v>92</v>
      </c>
      <c r="C47" s="29">
        <v>1</v>
      </c>
      <c r="D47" s="6">
        <f t="shared" si="0"/>
        <v>1.7822135091783995E-4</v>
      </c>
      <c r="F47" s="28" t="s">
        <v>92</v>
      </c>
      <c r="G47" s="29">
        <v>1</v>
      </c>
      <c r="H47" s="7">
        <f t="shared" si="1"/>
        <v>1.7822135091783995E-4</v>
      </c>
    </row>
    <row r="48" spans="2:8" ht="30.6" customHeight="1" thickBot="1" x14ac:dyDescent="0.3">
      <c r="B48" s="14" t="s">
        <v>41</v>
      </c>
      <c r="C48" s="12">
        <v>5611</v>
      </c>
      <c r="D48" s="13">
        <f t="shared" si="0"/>
        <v>1</v>
      </c>
      <c r="E48" s="10"/>
      <c r="F48" s="14" t="s">
        <v>41</v>
      </c>
      <c r="G48" s="12">
        <v>5611</v>
      </c>
      <c r="H48" s="13">
        <f>G48/$C$48</f>
        <v>1</v>
      </c>
    </row>
    <row r="52" spans="2:3" ht="15.75" thickBot="1" x14ac:dyDescent="0.3"/>
    <row r="53" spans="2:3" ht="15.75" thickBot="1" x14ac:dyDescent="0.3">
      <c r="B53" s="83" t="s">
        <v>42</v>
      </c>
      <c r="C53" s="84"/>
    </row>
    <row r="54" spans="2:3" ht="30.75" thickBot="1" x14ac:dyDescent="0.3">
      <c r="B54" s="30" t="s">
        <v>43</v>
      </c>
      <c r="C54" s="31" t="s">
        <v>93</v>
      </c>
    </row>
    <row r="55" spans="2:3" x14ac:dyDescent="0.25">
      <c r="B55" s="17" t="s">
        <v>7</v>
      </c>
      <c r="C55" s="18">
        <v>248</v>
      </c>
    </row>
    <row r="56" spans="2:3" x14ac:dyDescent="0.25">
      <c r="B56" s="19" t="s">
        <v>45</v>
      </c>
      <c r="C56" s="20">
        <v>18</v>
      </c>
    </row>
    <row r="57" spans="2:3" x14ac:dyDescent="0.25">
      <c r="B57" s="19" t="s">
        <v>46</v>
      </c>
      <c r="C57" s="20">
        <v>3</v>
      </c>
    </row>
    <row r="58" spans="2:3" x14ac:dyDescent="0.25">
      <c r="B58" s="19" t="s">
        <v>47</v>
      </c>
      <c r="C58" s="20">
        <v>96</v>
      </c>
    </row>
    <row r="59" spans="2:3" x14ac:dyDescent="0.25">
      <c r="B59" s="19" t="s">
        <v>48</v>
      </c>
      <c r="C59" s="20">
        <v>67</v>
      </c>
    </row>
    <row r="60" spans="2:3" x14ac:dyDescent="0.25">
      <c r="B60" s="19" t="s">
        <v>49</v>
      </c>
      <c r="C60" s="20">
        <v>63</v>
      </c>
    </row>
    <row r="61" spans="2:3" x14ac:dyDescent="0.25">
      <c r="B61" s="19" t="s">
        <v>51</v>
      </c>
      <c r="C61" s="20">
        <v>1</v>
      </c>
    </row>
    <row r="62" spans="2:3" x14ac:dyDescent="0.25">
      <c r="B62" s="21" t="s">
        <v>9</v>
      </c>
      <c r="C62" s="22">
        <v>785</v>
      </c>
    </row>
    <row r="63" spans="2:3" x14ac:dyDescent="0.25">
      <c r="B63" s="19" t="s">
        <v>46</v>
      </c>
      <c r="C63" s="20">
        <v>6</v>
      </c>
    </row>
    <row r="64" spans="2:3" x14ac:dyDescent="0.25">
      <c r="B64" s="19" t="s">
        <v>52</v>
      </c>
      <c r="C64" s="20">
        <v>9</v>
      </c>
    </row>
    <row r="65" spans="2:3" x14ac:dyDescent="0.25">
      <c r="B65" s="19" t="s">
        <v>48</v>
      </c>
      <c r="C65" s="20">
        <v>770</v>
      </c>
    </row>
    <row r="66" spans="2:3" x14ac:dyDescent="0.25">
      <c r="B66" s="21" t="s">
        <v>87</v>
      </c>
      <c r="C66" s="22">
        <v>7</v>
      </c>
    </row>
    <row r="67" spans="2:3" x14ac:dyDescent="0.25">
      <c r="B67" s="19" t="s">
        <v>94</v>
      </c>
      <c r="C67" s="20">
        <v>1</v>
      </c>
    </row>
    <row r="68" spans="2:3" x14ac:dyDescent="0.25">
      <c r="B68" s="19" t="s">
        <v>95</v>
      </c>
      <c r="C68" s="20">
        <v>6</v>
      </c>
    </row>
    <row r="69" spans="2:3" x14ac:dyDescent="0.25">
      <c r="B69" s="21" t="s">
        <v>11</v>
      </c>
      <c r="C69" s="22">
        <v>76</v>
      </c>
    </row>
    <row r="70" spans="2:3" x14ac:dyDescent="0.25">
      <c r="B70" s="19" t="s">
        <v>11</v>
      </c>
      <c r="C70" s="20">
        <v>4</v>
      </c>
    </row>
    <row r="71" spans="2:3" x14ac:dyDescent="0.25">
      <c r="B71" s="19" t="s">
        <v>53</v>
      </c>
      <c r="C71" s="20">
        <v>18</v>
      </c>
    </row>
    <row r="72" spans="2:3" x14ac:dyDescent="0.25">
      <c r="B72" s="19" t="s">
        <v>54</v>
      </c>
      <c r="C72" s="20">
        <v>3</v>
      </c>
    </row>
    <row r="73" spans="2:3" x14ac:dyDescent="0.25">
      <c r="B73" s="19" t="s">
        <v>55</v>
      </c>
      <c r="C73" s="20">
        <v>29</v>
      </c>
    </row>
    <row r="74" spans="2:3" x14ac:dyDescent="0.25">
      <c r="B74" s="19" t="s">
        <v>33</v>
      </c>
      <c r="C74" s="20">
        <v>22</v>
      </c>
    </row>
    <row r="75" spans="2:3" x14ac:dyDescent="0.25">
      <c r="B75" s="21" t="s">
        <v>12</v>
      </c>
      <c r="C75" s="22">
        <v>6</v>
      </c>
    </row>
    <row r="76" spans="2:3" x14ac:dyDescent="0.25">
      <c r="B76" s="19" t="s">
        <v>54</v>
      </c>
      <c r="C76" s="20">
        <v>3</v>
      </c>
    </row>
    <row r="77" spans="2:3" x14ac:dyDescent="0.25">
      <c r="B77" s="19" t="s">
        <v>55</v>
      </c>
      <c r="C77" s="20">
        <v>3</v>
      </c>
    </row>
    <row r="78" spans="2:3" x14ac:dyDescent="0.25">
      <c r="B78" s="21" t="s">
        <v>10</v>
      </c>
      <c r="C78" s="22">
        <v>322</v>
      </c>
    </row>
    <row r="79" spans="2:3" x14ac:dyDescent="0.25">
      <c r="B79" s="19" t="s">
        <v>10</v>
      </c>
      <c r="C79" s="20">
        <v>227</v>
      </c>
    </row>
    <row r="80" spans="2:3" x14ac:dyDescent="0.25">
      <c r="B80" s="19" t="s">
        <v>48</v>
      </c>
      <c r="C80" s="20">
        <v>1</v>
      </c>
    </row>
    <row r="81" spans="2:3" x14ac:dyDescent="0.25">
      <c r="B81" s="19" t="s">
        <v>33</v>
      </c>
      <c r="C81" s="20">
        <v>94</v>
      </c>
    </row>
    <row r="82" spans="2:3" x14ac:dyDescent="0.25">
      <c r="B82" s="21" t="s">
        <v>17</v>
      </c>
      <c r="C82" s="22">
        <v>45</v>
      </c>
    </row>
    <row r="83" spans="2:3" x14ac:dyDescent="0.25">
      <c r="B83" s="19" t="s">
        <v>56</v>
      </c>
      <c r="C83" s="20">
        <v>16</v>
      </c>
    </row>
    <row r="84" spans="2:3" x14ac:dyDescent="0.25">
      <c r="B84" s="19" t="s">
        <v>57</v>
      </c>
      <c r="C84" s="20">
        <v>17</v>
      </c>
    </row>
    <row r="85" spans="2:3" x14ac:dyDescent="0.25">
      <c r="B85" s="19" t="s">
        <v>58</v>
      </c>
      <c r="C85" s="20">
        <v>12</v>
      </c>
    </row>
    <row r="86" spans="2:3" x14ac:dyDescent="0.25">
      <c r="B86" s="21" t="s">
        <v>18</v>
      </c>
      <c r="C86" s="22">
        <v>8</v>
      </c>
    </row>
    <row r="87" spans="2:3" x14ac:dyDescent="0.25">
      <c r="B87" s="19" t="s">
        <v>18</v>
      </c>
      <c r="C87" s="20">
        <v>3</v>
      </c>
    </row>
    <row r="88" spans="2:3" x14ac:dyDescent="0.25">
      <c r="B88" s="19" t="s">
        <v>53</v>
      </c>
      <c r="C88" s="20">
        <v>2</v>
      </c>
    </row>
    <row r="89" spans="2:3" x14ac:dyDescent="0.25">
      <c r="B89" s="19" t="s">
        <v>96</v>
      </c>
      <c r="C89" s="20">
        <v>1</v>
      </c>
    </row>
    <row r="90" spans="2:3" x14ac:dyDescent="0.25">
      <c r="B90" s="19" t="s">
        <v>97</v>
      </c>
      <c r="C90" s="20">
        <v>1</v>
      </c>
    </row>
    <row r="91" spans="2:3" x14ac:dyDescent="0.25">
      <c r="B91" s="19" t="s">
        <v>98</v>
      </c>
      <c r="C91" s="20">
        <v>1</v>
      </c>
    </row>
    <row r="92" spans="2:3" x14ac:dyDescent="0.25">
      <c r="B92" s="21" t="s">
        <v>88</v>
      </c>
      <c r="C92" s="22">
        <v>6</v>
      </c>
    </row>
    <row r="93" spans="2:3" x14ac:dyDescent="0.25">
      <c r="B93" s="19" t="s">
        <v>88</v>
      </c>
      <c r="C93" s="20">
        <v>4</v>
      </c>
    </row>
    <row r="94" spans="2:3" x14ac:dyDescent="0.25">
      <c r="B94" s="19" t="s">
        <v>53</v>
      </c>
      <c r="C94" s="20">
        <v>1</v>
      </c>
    </row>
    <row r="95" spans="2:3" ht="27" customHeight="1" x14ac:dyDescent="0.25">
      <c r="B95" s="19" t="s">
        <v>33</v>
      </c>
      <c r="C95" s="20">
        <v>1</v>
      </c>
    </row>
    <row r="96" spans="2:3" x14ac:dyDescent="0.25">
      <c r="B96" s="21" t="s">
        <v>20</v>
      </c>
      <c r="C96" s="22">
        <v>4</v>
      </c>
    </row>
    <row r="97" spans="2:3" x14ac:dyDescent="0.25">
      <c r="B97" s="19" t="s">
        <v>20</v>
      </c>
      <c r="C97" s="20">
        <v>3</v>
      </c>
    </row>
    <row r="98" spans="2:3" x14ac:dyDescent="0.25">
      <c r="B98" s="19" t="s">
        <v>99</v>
      </c>
      <c r="C98" s="20">
        <v>1</v>
      </c>
    </row>
    <row r="99" spans="2:3" x14ac:dyDescent="0.25">
      <c r="B99" s="21" t="s">
        <v>22</v>
      </c>
      <c r="C99" s="22">
        <v>51</v>
      </c>
    </row>
    <row r="100" spans="2:3" x14ac:dyDescent="0.25">
      <c r="B100" s="19" t="s">
        <v>22</v>
      </c>
      <c r="C100" s="20">
        <v>28</v>
      </c>
    </row>
    <row r="101" spans="2:3" ht="23.45" customHeight="1" x14ac:dyDescent="0.25">
      <c r="B101" s="19" t="s">
        <v>33</v>
      </c>
      <c r="C101" s="20">
        <v>23</v>
      </c>
    </row>
    <row r="102" spans="2:3" x14ac:dyDescent="0.25">
      <c r="B102" s="21" t="s">
        <v>24</v>
      </c>
      <c r="C102" s="22">
        <v>45</v>
      </c>
    </row>
    <row r="103" spans="2:3" x14ac:dyDescent="0.25">
      <c r="B103" s="19" t="s">
        <v>24</v>
      </c>
      <c r="C103" s="20">
        <v>26</v>
      </c>
    </row>
    <row r="104" spans="2:3" x14ac:dyDescent="0.25">
      <c r="B104" s="19" t="s">
        <v>33</v>
      </c>
      <c r="C104" s="20">
        <v>19</v>
      </c>
    </row>
    <row r="105" spans="2:3" x14ac:dyDescent="0.25">
      <c r="B105" s="21" t="s">
        <v>26</v>
      </c>
      <c r="C105" s="22">
        <v>60</v>
      </c>
    </row>
    <row r="106" spans="2:3" ht="31.9" customHeight="1" x14ac:dyDescent="0.25">
      <c r="B106" s="19" t="s">
        <v>26</v>
      </c>
      <c r="C106" s="20">
        <v>41</v>
      </c>
    </row>
    <row r="107" spans="2:3" x14ac:dyDescent="0.25">
      <c r="B107" s="19" t="s">
        <v>33</v>
      </c>
      <c r="C107" s="20">
        <v>19</v>
      </c>
    </row>
    <row r="108" spans="2:3" x14ac:dyDescent="0.25">
      <c r="B108" s="21" t="s">
        <v>8</v>
      </c>
      <c r="C108" s="22">
        <v>1384</v>
      </c>
    </row>
    <row r="109" spans="2:3" x14ac:dyDescent="0.25">
      <c r="B109" s="19" t="s">
        <v>59</v>
      </c>
      <c r="C109" s="20">
        <v>42</v>
      </c>
    </row>
    <row r="110" spans="2:3" x14ac:dyDescent="0.25">
      <c r="B110" s="19" t="s">
        <v>53</v>
      </c>
      <c r="C110" s="20">
        <v>730</v>
      </c>
    </row>
    <row r="111" spans="2:3" x14ac:dyDescent="0.25">
      <c r="B111" s="19" t="s">
        <v>8</v>
      </c>
      <c r="C111" s="20">
        <v>190</v>
      </c>
    </row>
    <row r="112" spans="2:3" x14ac:dyDescent="0.25">
      <c r="B112" s="19" t="s">
        <v>60</v>
      </c>
      <c r="C112" s="20">
        <v>77</v>
      </c>
    </row>
    <row r="113" spans="2:3" x14ac:dyDescent="0.25">
      <c r="B113" s="19" t="s">
        <v>100</v>
      </c>
      <c r="C113" s="20">
        <v>60</v>
      </c>
    </row>
    <row r="114" spans="2:3" x14ac:dyDescent="0.25">
      <c r="B114" s="19" t="s">
        <v>61</v>
      </c>
      <c r="C114" s="20">
        <v>77</v>
      </c>
    </row>
    <row r="115" spans="2:3" x14ac:dyDescent="0.25">
      <c r="B115" s="19" t="s">
        <v>62</v>
      </c>
      <c r="C115" s="20">
        <v>73</v>
      </c>
    </row>
    <row r="116" spans="2:3" x14ac:dyDescent="0.25">
      <c r="B116" s="19" t="s">
        <v>33</v>
      </c>
      <c r="C116" s="20">
        <v>135</v>
      </c>
    </row>
    <row r="117" spans="2:3" x14ac:dyDescent="0.25">
      <c r="B117" s="21" t="s">
        <v>27</v>
      </c>
      <c r="C117" s="22">
        <v>62</v>
      </c>
    </row>
    <row r="118" spans="2:3" x14ac:dyDescent="0.25">
      <c r="B118" s="19" t="s">
        <v>27</v>
      </c>
      <c r="C118" s="20">
        <v>47</v>
      </c>
    </row>
    <row r="119" spans="2:3" x14ac:dyDescent="0.25">
      <c r="B119" s="19" t="s">
        <v>33</v>
      </c>
      <c r="C119" s="20">
        <v>15</v>
      </c>
    </row>
    <row r="120" spans="2:3" x14ac:dyDescent="0.25">
      <c r="B120" s="21" t="s">
        <v>29</v>
      </c>
      <c r="C120" s="22">
        <v>22</v>
      </c>
    </row>
    <row r="121" spans="2:3" x14ac:dyDescent="0.25">
      <c r="B121" s="19" t="s">
        <v>53</v>
      </c>
      <c r="C121" s="20">
        <v>5</v>
      </c>
    </row>
    <row r="122" spans="2:3" x14ac:dyDescent="0.25">
      <c r="B122" s="19" t="s">
        <v>63</v>
      </c>
      <c r="C122" s="20">
        <v>8</v>
      </c>
    </row>
    <row r="123" spans="2:3" x14ac:dyDescent="0.25">
      <c r="B123" s="19" t="s">
        <v>64</v>
      </c>
      <c r="C123" s="20">
        <v>3</v>
      </c>
    </row>
    <row r="124" spans="2:3" x14ac:dyDescent="0.25">
      <c r="B124" s="19" t="s">
        <v>65</v>
      </c>
      <c r="C124" s="20">
        <v>6</v>
      </c>
    </row>
    <row r="125" spans="2:3" x14ac:dyDescent="0.25">
      <c r="B125" s="21" t="s">
        <v>23</v>
      </c>
      <c r="C125" s="22">
        <v>241</v>
      </c>
    </row>
    <row r="126" spans="2:3" x14ac:dyDescent="0.25">
      <c r="B126" s="19" t="s">
        <v>23</v>
      </c>
      <c r="C126" s="20">
        <v>210</v>
      </c>
    </row>
    <row r="127" spans="2:3" x14ac:dyDescent="0.25">
      <c r="B127" s="19" t="s">
        <v>33</v>
      </c>
      <c r="C127" s="20">
        <v>31</v>
      </c>
    </row>
    <row r="128" spans="2:3" x14ac:dyDescent="0.25">
      <c r="B128" s="21" t="s">
        <v>13</v>
      </c>
      <c r="C128" s="22">
        <v>908</v>
      </c>
    </row>
    <row r="129" spans="2:3" x14ac:dyDescent="0.25">
      <c r="B129" s="19" t="s">
        <v>67</v>
      </c>
      <c r="C129" s="20">
        <v>3</v>
      </c>
    </row>
    <row r="130" spans="2:3" x14ac:dyDescent="0.25">
      <c r="B130" s="19" t="s">
        <v>68</v>
      </c>
      <c r="C130" s="20">
        <v>180</v>
      </c>
    </row>
    <row r="131" spans="2:3" x14ac:dyDescent="0.25">
      <c r="B131" s="19" t="s">
        <v>13</v>
      </c>
      <c r="C131" s="20">
        <v>65</v>
      </c>
    </row>
    <row r="132" spans="2:3" x14ac:dyDescent="0.25">
      <c r="B132" s="19" t="s">
        <v>69</v>
      </c>
      <c r="C132" s="20">
        <v>1</v>
      </c>
    </row>
    <row r="133" spans="2:3" ht="18.600000000000001" customHeight="1" x14ac:dyDescent="0.25">
      <c r="B133" s="19" t="s">
        <v>101</v>
      </c>
      <c r="C133" s="20">
        <v>6</v>
      </c>
    </row>
    <row r="134" spans="2:3" x14ac:dyDescent="0.25">
      <c r="B134" s="19" t="s">
        <v>70</v>
      </c>
      <c r="C134" s="20">
        <v>4</v>
      </c>
    </row>
    <row r="135" spans="2:3" x14ac:dyDescent="0.25">
      <c r="B135" s="19" t="s">
        <v>71</v>
      </c>
      <c r="C135" s="20">
        <v>244</v>
      </c>
    </row>
    <row r="136" spans="2:3" x14ac:dyDescent="0.25">
      <c r="B136" s="19" t="s">
        <v>72</v>
      </c>
      <c r="C136" s="20">
        <v>39</v>
      </c>
    </row>
    <row r="137" spans="2:3" x14ac:dyDescent="0.25">
      <c r="B137" s="19" t="s">
        <v>73</v>
      </c>
      <c r="C137" s="20">
        <v>195</v>
      </c>
    </row>
    <row r="138" spans="2:3" x14ac:dyDescent="0.25">
      <c r="B138" s="19" t="s">
        <v>74</v>
      </c>
      <c r="C138" s="20">
        <v>109</v>
      </c>
    </row>
    <row r="139" spans="2:3" x14ac:dyDescent="0.25">
      <c r="B139" s="19" t="s">
        <v>33</v>
      </c>
      <c r="C139" s="20">
        <v>62</v>
      </c>
    </row>
    <row r="140" spans="2:3" x14ac:dyDescent="0.25">
      <c r="B140" s="21" t="s">
        <v>16</v>
      </c>
      <c r="C140" s="22">
        <v>137</v>
      </c>
    </row>
    <row r="141" spans="2:3" x14ac:dyDescent="0.25">
      <c r="B141" s="19" t="s">
        <v>76</v>
      </c>
      <c r="C141" s="20">
        <v>50</v>
      </c>
    </row>
    <row r="142" spans="2:3" x14ac:dyDescent="0.25">
      <c r="B142" s="19" t="s">
        <v>53</v>
      </c>
      <c r="C142" s="20">
        <v>17</v>
      </c>
    </row>
    <row r="143" spans="2:3" x14ac:dyDescent="0.25">
      <c r="B143" s="19" t="s">
        <v>102</v>
      </c>
      <c r="C143" s="20">
        <v>1</v>
      </c>
    </row>
    <row r="144" spans="2:3" x14ac:dyDescent="0.25">
      <c r="B144" s="19" t="s">
        <v>16</v>
      </c>
      <c r="C144" s="20">
        <v>48</v>
      </c>
    </row>
    <row r="145" spans="2:3" x14ac:dyDescent="0.25">
      <c r="B145" s="19" t="s">
        <v>55</v>
      </c>
      <c r="C145" s="20">
        <v>1</v>
      </c>
    </row>
    <row r="146" spans="2:3" x14ac:dyDescent="0.25">
      <c r="B146" s="19" t="s">
        <v>77</v>
      </c>
      <c r="C146" s="20">
        <v>1</v>
      </c>
    </row>
    <row r="147" spans="2:3" x14ac:dyDescent="0.25">
      <c r="B147" s="19" t="s">
        <v>78</v>
      </c>
      <c r="C147" s="20">
        <v>6</v>
      </c>
    </row>
    <row r="148" spans="2:3" x14ac:dyDescent="0.25">
      <c r="B148" s="19" t="s">
        <v>31</v>
      </c>
      <c r="C148" s="20">
        <v>13</v>
      </c>
    </row>
    <row r="149" spans="2:3" x14ac:dyDescent="0.25">
      <c r="B149" s="21" t="s">
        <v>32</v>
      </c>
      <c r="C149" s="22">
        <v>24</v>
      </c>
    </row>
    <row r="150" spans="2:3" x14ac:dyDescent="0.25">
      <c r="B150" s="19" t="s">
        <v>32</v>
      </c>
      <c r="C150" s="20">
        <v>23</v>
      </c>
    </row>
    <row r="151" spans="2:3" x14ac:dyDescent="0.25">
      <c r="B151" s="19" t="s">
        <v>33</v>
      </c>
      <c r="C151" s="20">
        <v>1</v>
      </c>
    </row>
    <row r="152" spans="2:3" x14ac:dyDescent="0.25">
      <c r="B152" s="21" t="s">
        <v>34</v>
      </c>
      <c r="C152" s="22">
        <v>1</v>
      </c>
    </row>
    <row r="153" spans="2:3" x14ac:dyDescent="0.25">
      <c r="B153" s="19" t="s">
        <v>34</v>
      </c>
      <c r="C153" s="20">
        <v>1</v>
      </c>
    </row>
    <row r="154" spans="2:3" x14ac:dyDescent="0.25">
      <c r="B154" s="21" t="s">
        <v>35</v>
      </c>
      <c r="C154" s="22">
        <v>9</v>
      </c>
    </row>
    <row r="155" spans="2:3" ht="30.6" customHeight="1" x14ac:dyDescent="0.25">
      <c r="B155" s="19" t="s">
        <v>35</v>
      </c>
      <c r="C155" s="20">
        <v>9</v>
      </c>
    </row>
    <row r="156" spans="2:3" x14ac:dyDescent="0.25">
      <c r="B156" s="21" t="s">
        <v>30</v>
      </c>
      <c r="C156" s="22">
        <v>139</v>
      </c>
    </row>
    <row r="157" spans="2:3" x14ac:dyDescent="0.25">
      <c r="B157" s="19" t="s">
        <v>30</v>
      </c>
      <c r="C157" s="20">
        <v>125</v>
      </c>
    </row>
    <row r="158" spans="2:3" x14ac:dyDescent="0.25">
      <c r="B158" s="19" t="s">
        <v>33</v>
      </c>
      <c r="C158" s="20">
        <v>14</v>
      </c>
    </row>
    <row r="159" spans="2:3" x14ac:dyDescent="0.25">
      <c r="B159" s="21" t="s">
        <v>36</v>
      </c>
      <c r="C159" s="22">
        <v>29</v>
      </c>
    </row>
    <row r="160" spans="2:3" x14ac:dyDescent="0.25">
      <c r="B160" s="19" t="s">
        <v>36</v>
      </c>
      <c r="C160" s="20">
        <v>25</v>
      </c>
    </row>
    <row r="161" spans="2:3" x14ac:dyDescent="0.25">
      <c r="B161" s="19" t="s">
        <v>33</v>
      </c>
      <c r="C161" s="20">
        <v>4</v>
      </c>
    </row>
    <row r="162" spans="2:3" ht="33.6" customHeight="1" x14ac:dyDescent="0.25">
      <c r="B162" s="21" t="s">
        <v>14</v>
      </c>
      <c r="C162" s="22">
        <v>94</v>
      </c>
    </row>
    <row r="163" spans="2:3" x14ac:dyDescent="0.25">
      <c r="B163" s="19" t="s">
        <v>14</v>
      </c>
      <c r="C163" s="20">
        <v>75</v>
      </c>
    </row>
    <row r="164" spans="2:3" x14ac:dyDescent="0.25">
      <c r="B164" s="19" t="s">
        <v>33</v>
      </c>
      <c r="C164" s="20">
        <v>19</v>
      </c>
    </row>
    <row r="165" spans="2:3" x14ac:dyDescent="0.25">
      <c r="B165" s="21" t="s">
        <v>28</v>
      </c>
      <c r="C165" s="22">
        <v>83</v>
      </c>
    </row>
    <row r="166" spans="2:3" x14ac:dyDescent="0.25">
      <c r="B166" s="19" t="s">
        <v>80</v>
      </c>
      <c r="C166" s="20">
        <v>1</v>
      </c>
    </row>
    <row r="167" spans="2:3" x14ac:dyDescent="0.25">
      <c r="B167" s="19" t="s">
        <v>81</v>
      </c>
      <c r="C167" s="20">
        <v>12</v>
      </c>
    </row>
    <row r="168" spans="2:3" x14ac:dyDescent="0.25">
      <c r="B168" s="19" t="s">
        <v>28</v>
      </c>
      <c r="C168" s="20">
        <v>65</v>
      </c>
    </row>
    <row r="169" spans="2:3" x14ac:dyDescent="0.25">
      <c r="B169" s="19" t="s">
        <v>33</v>
      </c>
      <c r="C169" s="20">
        <v>5</v>
      </c>
    </row>
    <row r="170" spans="2:3" x14ac:dyDescent="0.25">
      <c r="B170" s="21" t="s">
        <v>19</v>
      </c>
      <c r="C170" s="22">
        <v>354</v>
      </c>
    </row>
    <row r="171" spans="2:3" ht="36.6" customHeight="1" x14ac:dyDescent="0.25">
      <c r="B171" s="19" t="s">
        <v>103</v>
      </c>
      <c r="C171" s="20">
        <v>33</v>
      </c>
    </row>
    <row r="172" spans="2:3" x14ac:dyDescent="0.25">
      <c r="B172" s="19" t="s">
        <v>82</v>
      </c>
      <c r="C172" s="20">
        <v>313</v>
      </c>
    </row>
    <row r="173" spans="2:3" x14ac:dyDescent="0.25">
      <c r="B173" s="19" t="s">
        <v>83</v>
      </c>
      <c r="C173" s="20">
        <v>6</v>
      </c>
    </row>
    <row r="174" spans="2:3" x14ac:dyDescent="0.25">
      <c r="B174" s="19" t="s">
        <v>33</v>
      </c>
      <c r="C174" s="20">
        <v>2</v>
      </c>
    </row>
    <row r="175" spans="2:3" x14ac:dyDescent="0.25">
      <c r="B175" s="21" t="s">
        <v>25</v>
      </c>
      <c r="C175" s="22">
        <v>174</v>
      </c>
    </row>
    <row r="176" spans="2:3" ht="30" customHeight="1" x14ac:dyDescent="0.25">
      <c r="B176" s="19" t="s">
        <v>25</v>
      </c>
      <c r="C176" s="20">
        <v>173</v>
      </c>
    </row>
    <row r="177" spans="2:3" x14ac:dyDescent="0.25">
      <c r="B177" s="19" t="s">
        <v>33</v>
      </c>
      <c r="C177" s="20">
        <v>1</v>
      </c>
    </row>
    <row r="178" spans="2:3" x14ac:dyDescent="0.25">
      <c r="B178" s="21" t="s">
        <v>31</v>
      </c>
      <c r="C178" s="22">
        <v>18</v>
      </c>
    </row>
    <row r="179" spans="2:3" x14ac:dyDescent="0.25">
      <c r="B179" s="19" t="s">
        <v>31</v>
      </c>
      <c r="C179" s="20">
        <v>18</v>
      </c>
    </row>
    <row r="180" spans="2:3" x14ac:dyDescent="0.25">
      <c r="B180" s="21" t="s">
        <v>37</v>
      </c>
      <c r="C180" s="22">
        <v>8</v>
      </c>
    </row>
    <row r="181" spans="2:3" ht="27.6" customHeight="1" x14ac:dyDescent="0.25">
      <c r="B181" s="19" t="s">
        <v>37</v>
      </c>
      <c r="C181" s="20">
        <v>7</v>
      </c>
    </row>
    <row r="182" spans="2:3" x14ac:dyDescent="0.25">
      <c r="B182" s="19" t="s">
        <v>33</v>
      </c>
      <c r="C182" s="20">
        <v>1</v>
      </c>
    </row>
    <row r="183" spans="2:3" x14ac:dyDescent="0.25">
      <c r="B183" s="21" t="s">
        <v>21</v>
      </c>
      <c r="C183" s="22">
        <v>253</v>
      </c>
    </row>
    <row r="184" spans="2:3" x14ac:dyDescent="0.25">
      <c r="B184" s="19" t="s">
        <v>80</v>
      </c>
      <c r="C184" s="20">
        <v>1</v>
      </c>
    </row>
    <row r="185" spans="2:3" x14ac:dyDescent="0.25">
      <c r="B185" s="19" t="s">
        <v>81</v>
      </c>
      <c r="C185" s="20">
        <v>6</v>
      </c>
    </row>
    <row r="186" spans="2:3" x14ac:dyDescent="0.25">
      <c r="B186" s="19" t="s">
        <v>21</v>
      </c>
      <c r="C186" s="20">
        <v>203</v>
      </c>
    </row>
    <row r="187" spans="2:3" x14ac:dyDescent="0.25">
      <c r="B187" s="19" t="s">
        <v>33</v>
      </c>
      <c r="C187" s="20">
        <v>43</v>
      </c>
    </row>
    <row r="188" spans="2:3" ht="27" customHeight="1" x14ac:dyDescent="0.25">
      <c r="B188" s="21" t="s">
        <v>39</v>
      </c>
      <c r="C188" s="22">
        <v>1</v>
      </c>
    </row>
    <row r="189" spans="2:3" x14ac:dyDescent="0.25">
      <c r="B189" s="19" t="s">
        <v>39</v>
      </c>
      <c r="C189" s="20">
        <v>1</v>
      </c>
    </row>
    <row r="190" spans="2:3" x14ac:dyDescent="0.25">
      <c r="B190" s="21" t="s">
        <v>89</v>
      </c>
      <c r="C190" s="22">
        <v>3</v>
      </c>
    </row>
    <row r="191" spans="2:3" x14ac:dyDescent="0.25">
      <c r="B191" s="19" t="s">
        <v>53</v>
      </c>
      <c r="C191" s="20">
        <v>2</v>
      </c>
    </row>
    <row r="192" spans="2:3" x14ac:dyDescent="0.25">
      <c r="B192" s="19" t="s">
        <v>104</v>
      </c>
      <c r="C192" s="20">
        <v>1</v>
      </c>
    </row>
    <row r="193" spans="2:3" x14ac:dyDescent="0.25">
      <c r="B193" s="21" t="s">
        <v>40</v>
      </c>
      <c r="C193" s="22">
        <v>1</v>
      </c>
    </row>
    <row r="194" spans="2:3" x14ac:dyDescent="0.25">
      <c r="B194" s="19" t="s">
        <v>33</v>
      </c>
      <c r="C194" s="20">
        <v>1</v>
      </c>
    </row>
    <row r="195" spans="2:3" x14ac:dyDescent="0.25">
      <c r="B195" s="21" t="s">
        <v>90</v>
      </c>
      <c r="C195" s="22">
        <v>1</v>
      </c>
    </row>
    <row r="196" spans="2:3" x14ac:dyDescent="0.25">
      <c r="B196" s="19" t="s">
        <v>75</v>
      </c>
      <c r="C196" s="20">
        <v>1</v>
      </c>
    </row>
    <row r="197" spans="2:3" x14ac:dyDescent="0.25">
      <c r="B197" s="21" t="s">
        <v>91</v>
      </c>
      <c r="C197" s="22">
        <v>1</v>
      </c>
    </row>
    <row r="198" spans="2:3" x14ac:dyDescent="0.25">
      <c r="B198" s="19" t="s">
        <v>75</v>
      </c>
      <c r="C198" s="20">
        <v>1</v>
      </c>
    </row>
    <row r="199" spans="2:3" x14ac:dyDescent="0.25">
      <c r="B199" s="21" t="s">
        <v>92</v>
      </c>
      <c r="C199" s="22">
        <v>1</v>
      </c>
    </row>
    <row r="200" spans="2:3" ht="15.75" thickBot="1" x14ac:dyDescent="0.3">
      <c r="B200" s="23" t="s">
        <v>75</v>
      </c>
      <c r="C200" s="24">
        <v>1</v>
      </c>
    </row>
    <row r="201" spans="2:3" ht="32.450000000000003" customHeight="1" thickBot="1" x14ac:dyDescent="0.3">
      <c r="B201" s="25" t="s">
        <v>41</v>
      </c>
      <c r="C201" s="26">
        <v>5611</v>
      </c>
    </row>
  </sheetData>
  <mergeCells count="5">
    <mergeCell ref="B3:H3"/>
    <mergeCell ref="B4:H4"/>
    <mergeCell ref="B9:D9"/>
    <mergeCell ref="F9:H9"/>
    <mergeCell ref="B53:C53"/>
  </mergeCells>
  <conditionalFormatting sqref="D11:D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2CEC4-51CF-49C3-98A4-214A11F5C18A}">
  <dimension ref="A2:M35"/>
  <sheetViews>
    <sheetView workbookViewId="0"/>
  </sheetViews>
  <sheetFormatPr defaultRowHeight="15" x14ac:dyDescent="0.25"/>
  <cols>
    <col min="2" max="2" width="18.7109375" customWidth="1" collapsed="1"/>
    <col min="3" max="3" width="21.42578125" customWidth="1" collapsed="1"/>
    <col min="5" max="5" width="8.140625" bestFit="1" customWidth="1" collapsed="1"/>
    <col min="6" max="6" width="7.140625" bestFit="1" customWidth="1" collapsed="1"/>
    <col min="7" max="7" width="7.5703125" bestFit="1" customWidth="1" collapsed="1"/>
    <col min="8" max="8" width="12" customWidth="1" collapsed="1"/>
    <col min="9" max="9" width="13.5703125" customWidth="1" collapsed="1"/>
    <col min="10" max="10" width="19.42578125" customWidth="1"/>
    <col min="12" max="12" width="10.140625" bestFit="1" customWidth="1" collapsed="1"/>
  </cols>
  <sheetData>
    <row r="2" spans="1:13" x14ac:dyDescent="0.25">
      <c r="D2" s="85" t="s">
        <v>128</v>
      </c>
      <c r="E2" s="86"/>
      <c r="F2" s="87"/>
    </row>
    <row r="3" spans="1:13" ht="60" x14ac:dyDescent="0.25">
      <c r="A3" s="10"/>
      <c r="B3" s="88" t="s">
        <v>112</v>
      </c>
      <c r="C3" s="88"/>
      <c r="D3" s="65" t="s">
        <v>129</v>
      </c>
      <c r="E3" s="65" t="s">
        <v>130</v>
      </c>
      <c r="F3" s="65" t="s">
        <v>131</v>
      </c>
      <c r="G3" s="65" t="s">
        <v>132</v>
      </c>
      <c r="H3" s="65" t="s">
        <v>133</v>
      </c>
      <c r="I3" s="65" t="s">
        <v>134</v>
      </c>
      <c r="J3" s="10"/>
      <c r="K3" s="66"/>
      <c r="L3" s="66"/>
      <c r="M3" s="66"/>
    </row>
    <row r="4" spans="1:13" x14ac:dyDescent="0.25">
      <c r="B4" s="67" t="s">
        <v>135</v>
      </c>
      <c r="C4" s="67" t="s">
        <v>127</v>
      </c>
      <c r="D4" s="68">
        <v>0</v>
      </c>
      <c r="E4" s="68">
        <v>0</v>
      </c>
      <c r="F4" s="68">
        <v>32</v>
      </c>
      <c r="G4" s="68">
        <v>32</v>
      </c>
      <c r="H4" s="69">
        <f>IF(G4&gt;0,F4/G4,"")</f>
        <v>1</v>
      </c>
      <c r="I4" s="69">
        <f>IF(G4&gt;0,SUM($F$4:F4)/SUM($G$4:G4),"")</f>
        <v>1</v>
      </c>
      <c r="K4" s="66"/>
      <c r="L4" s="66"/>
      <c r="M4" s="66"/>
    </row>
    <row r="5" spans="1:13" x14ac:dyDescent="0.25">
      <c r="B5" s="67" t="s">
        <v>136</v>
      </c>
      <c r="C5" s="67" t="s">
        <v>122</v>
      </c>
      <c r="D5" s="68">
        <v>14</v>
      </c>
      <c r="E5" s="68">
        <v>0</v>
      </c>
      <c r="F5" s="68">
        <v>226</v>
      </c>
      <c r="G5" s="68">
        <v>240</v>
      </c>
      <c r="H5" s="69">
        <f t="shared" ref="H5:H33" si="0">IF(G5&gt;0,F5/G5,"")</f>
        <v>0.94166666666666665</v>
      </c>
      <c r="I5" s="69">
        <f>IF(G5&gt;0,SUM($F$4:F5)/SUM($G$4:G5),"")</f>
        <v>0.94852941176470584</v>
      </c>
      <c r="K5" s="66"/>
      <c r="L5" s="66"/>
      <c r="M5" s="66"/>
    </row>
    <row r="6" spans="1:13" x14ac:dyDescent="0.25">
      <c r="B6" s="67" t="s">
        <v>137</v>
      </c>
      <c r="C6" s="67" t="s">
        <v>124</v>
      </c>
      <c r="D6" s="68">
        <v>19</v>
      </c>
      <c r="E6" s="68">
        <v>0</v>
      </c>
      <c r="F6" s="68">
        <v>238</v>
      </c>
      <c r="G6" s="68">
        <v>257</v>
      </c>
      <c r="H6" s="69">
        <f t="shared" si="0"/>
        <v>0.92607003891050588</v>
      </c>
      <c r="I6" s="69">
        <f>IF(G6&gt;0,SUM($F$4:F6)/SUM($G$4:G6),"")</f>
        <v>0.93761814744801508</v>
      </c>
      <c r="K6" s="66"/>
      <c r="L6" s="66"/>
      <c r="M6" s="66"/>
    </row>
    <row r="7" spans="1:13" x14ac:dyDescent="0.25">
      <c r="B7" s="67" t="s">
        <v>138</v>
      </c>
      <c r="C7" s="67" t="s">
        <v>108</v>
      </c>
      <c r="D7" s="68">
        <v>0</v>
      </c>
      <c r="E7" s="68">
        <v>0</v>
      </c>
      <c r="F7" s="68">
        <v>20</v>
      </c>
      <c r="G7" s="68">
        <v>20</v>
      </c>
      <c r="H7" s="69">
        <f t="shared" si="0"/>
        <v>1</v>
      </c>
      <c r="I7" s="69">
        <f>IF(G7&gt;0,SUM($F$4:F7)/SUM($G$4:G7),"")</f>
        <v>0.93989071038251371</v>
      </c>
      <c r="K7" s="66"/>
      <c r="L7" s="66"/>
      <c r="M7" s="66"/>
    </row>
    <row r="8" spans="1:13" x14ac:dyDescent="0.25">
      <c r="B8" s="67" t="s">
        <v>139</v>
      </c>
      <c r="C8" s="67" t="s">
        <v>140</v>
      </c>
      <c r="D8" s="68">
        <v>0</v>
      </c>
      <c r="E8" s="68">
        <v>0</v>
      </c>
      <c r="F8" s="68">
        <v>15</v>
      </c>
      <c r="G8" s="68">
        <v>15</v>
      </c>
      <c r="H8" s="69">
        <f t="shared" si="0"/>
        <v>1</v>
      </c>
      <c r="I8" s="69">
        <f>IF(G8&gt;0,SUM($F$4:F8)/SUM($G$4:G8),"")</f>
        <v>0.94148936170212771</v>
      </c>
      <c r="K8" s="66"/>
      <c r="L8" s="66"/>
      <c r="M8" s="66"/>
    </row>
    <row r="9" spans="1:13" x14ac:dyDescent="0.25">
      <c r="B9" s="67" t="s">
        <v>141</v>
      </c>
      <c r="C9" s="67" t="s">
        <v>125</v>
      </c>
      <c r="D9" s="68">
        <v>0</v>
      </c>
      <c r="E9" s="68">
        <v>0</v>
      </c>
      <c r="F9" s="68">
        <v>278</v>
      </c>
      <c r="G9" s="68">
        <v>278</v>
      </c>
      <c r="H9" s="69">
        <f t="shared" si="0"/>
        <v>1</v>
      </c>
      <c r="I9" s="69">
        <f>IF(G9&gt;0,SUM($F$4:F9)/SUM($G$4:G9),"")</f>
        <v>0.96080760095011875</v>
      </c>
      <c r="K9" s="66"/>
      <c r="L9" s="66"/>
      <c r="M9" s="66"/>
    </row>
    <row r="10" spans="1:13" x14ac:dyDescent="0.25">
      <c r="B10" s="67" t="s">
        <v>142</v>
      </c>
      <c r="C10" s="67" t="s">
        <v>126</v>
      </c>
      <c r="D10" s="68">
        <v>0</v>
      </c>
      <c r="E10" s="68">
        <v>0</v>
      </c>
      <c r="F10" s="68">
        <v>436</v>
      </c>
      <c r="G10" s="68">
        <v>436</v>
      </c>
      <c r="H10" s="69">
        <f t="shared" si="0"/>
        <v>1</v>
      </c>
      <c r="I10" s="69">
        <f>IF(G10&gt;0,SUM($F$4:F10)/SUM($G$4:G10),"")</f>
        <v>0.9741784037558685</v>
      </c>
      <c r="K10" s="66"/>
      <c r="L10" s="66"/>
      <c r="M10" s="66"/>
    </row>
    <row r="11" spans="1:13" x14ac:dyDescent="0.25">
      <c r="B11" s="67" t="s">
        <v>143</v>
      </c>
      <c r="C11" s="67" t="s">
        <v>127</v>
      </c>
      <c r="D11" s="68">
        <v>0</v>
      </c>
      <c r="E11" s="68">
        <v>0</v>
      </c>
      <c r="F11" s="68">
        <v>453</v>
      </c>
      <c r="G11" s="68">
        <v>453</v>
      </c>
      <c r="H11" s="69">
        <f t="shared" si="0"/>
        <v>1</v>
      </c>
      <c r="I11" s="69">
        <f>IF(G11&gt;0,SUM($F$4:F11)/SUM($G$4:G11),"")</f>
        <v>0.98093587521663783</v>
      </c>
      <c r="K11" s="66"/>
      <c r="L11" s="66"/>
      <c r="M11" s="66"/>
    </row>
    <row r="12" spans="1:13" x14ac:dyDescent="0.25">
      <c r="B12" s="67" t="s">
        <v>144</v>
      </c>
      <c r="C12" s="67" t="s">
        <v>122</v>
      </c>
      <c r="D12" s="68">
        <v>0</v>
      </c>
      <c r="E12" s="68">
        <v>0</v>
      </c>
      <c r="F12" s="68">
        <v>424</v>
      </c>
      <c r="G12" s="68">
        <v>424</v>
      </c>
      <c r="H12" s="69">
        <f t="shared" si="0"/>
        <v>1</v>
      </c>
      <c r="I12" s="69">
        <f>IF(G12&gt;0,SUM($F$4:F12)/SUM($G$4:G12),"")</f>
        <v>0.98468677494199541</v>
      </c>
      <c r="K12" s="66"/>
      <c r="L12" s="66"/>
      <c r="M12" s="66"/>
    </row>
    <row r="13" spans="1:13" x14ac:dyDescent="0.25">
      <c r="B13" s="67" t="s">
        <v>145</v>
      </c>
      <c r="C13" s="67" t="s">
        <v>124</v>
      </c>
      <c r="D13" s="68">
        <v>55</v>
      </c>
      <c r="E13" s="68">
        <v>0</v>
      </c>
      <c r="F13" s="68">
        <v>348</v>
      </c>
      <c r="G13" s="68">
        <v>403</v>
      </c>
      <c r="H13" s="69">
        <f t="shared" si="0"/>
        <v>0.8635235732009926</v>
      </c>
      <c r="I13" s="69">
        <f>IF(G13&gt;0,SUM($F$4:F13)/SUM($G$4:G13),"")</f>
        <v>0.96559812353401098</v>
      </c>
      <c r="K13" s="66"/>
      <c r="L13" s="66"/>
      <c r="M13" s="66"/>
    </row>
    <row r="14" spans="1:13" x14ac:dyDescent="0.25">
      <c r="B14" s="67" t="s">
        <v>146</v>
      </c>
      <c r="C14" s="67" t="s">
        <v>108</v>
      </c>
      <c r="D14" s="68">
        <v>102</v>
      </c>
      <c r="E14" s="68">
        <v>0</v>
      </c>
      <c r="F14" s="68">
        <v>7</v>
      </c>
      <c r="G14" s="68">
        <v>109</v>
      </c>
      <c r="H14" s="69">
        <f t="shared" si="0"/>
        <v>6.4220183486238536E-2</v>
      </c>
      <c r="I14" s="69">
        <f>IF(G14&gt;0,SUM($F$4:F14)/SUM($G$4:G14),"")</f>
        <v>0.92875890513685788</v>
      </c>
      <c r="K14" s="66"/>
      <c r="L14" s="66"/>
      <c r="M14" s="66"/>
    </row>
    <row r="15" spans="1:13" x14ac:dyDescent="0.25">
      <c r="B15" s="67" t="s">
        <v>147</v>
      </c>
      <c r="C15" s="67" t="s">
        <v>140</v>
      </c>
      <c r="D15" s="68">
        <v>71</v>
      </c>
      <c r="E15" s="68">
        <v>0</v>
      </c>
      <c r="F15" s="68">
        <v>12</v>
      </c>
      <c r="G15" s="68">
        <v>83</v>
      </c>
      <c r="H15" s="69">
        <f t="shared" si="0"/>
        <v>0.14457831325301204</v>
      </c>
      <c r="I15" s="69">
        <f>IF(G15&gt;0,SUM($F$4:F15)/SUM($G$4:G15),"")</f>
        <v>0.90509090909090906</v>
      </c>
      <c r="K15" s="66"/>
      <c r="L15" s="66"/>
      <c r="M15" s="66"/>
    </row>
    <row r="16" spans="1:13" x14ac:dyDescent="0.25">
      <c r="B16" s="67" t="s">
        <v>148</v>
      </c>
      <c r="C16" s="67" t="s">
        <v>125</v>
      </c>
      <c r="D16" s="68">
        <v>436</v>
      </c>
      <c r="E16" s="68">
        <v>0</v>
      </c>
      <c r="F16" s="68">
        <v>39</v>
      </c>
      <c r="G16" s="68">
        <v>475</v>
      </c>
      <c r="H16" s="69">
        <f t="shared" si="0"/>
        <v>8.2105263157894737E-2</v>
      </c>
      <c r="I16" s="69">
        <f>IF(G16&gt;0,SUM($F$4:F16)/SUM($G$4:G16),"")</f>
        <v>0.7838759689922481</v>
      </c>
      <c r="K16" s="66"/>
      <c r="L16" s="66"/>
      <c r="M16" s="66"/>
    </row>
    <row r="17" spans="2:13" x14ac:dyDescent="0.25">
      <c r="B17" s="67" t="s">
        <v>149</v>
      </c>
      <c r="C17" s="67" t="s">
        <v>126</v>
      </c>
      <c r="D17" s="68">
        <v>410</v>
      </c>
      <c r="E17" s="68">
        <v>0</v>
      </c>
      <c r="F17" s="68">
        <v>36</v>
      </c>
      <c r="G17" s="68">
        <v>446</v>
      </c>
      <c r="H17" s="69">
        <f t="shared" si="0"/>
        <v>8.0717488789237665E-2</v>
      </c>
      <c r="I17" s="69">
        <f>IF(G17&gt;0,SUM($F$4:F17)/SUM($G$4:G17),"")</f>
        <v>0.69844728956687552</v>
      </c>
      <c r="K17" s="66"/>
      <c r="L17" s="66"/>
      <c r="M17" s="66"/>
    </row>
    <row r="18" spans="2:13" x14ac:dyDescent="0.25">
      <c r="B18" s="67" t="s">
        <v>150</v>
      </c>
      <c r="C18" s="67" t="s">
        <v>127</v>
      </c>
      <c r="D18" s="68">
        <v>236</v>
      </c>
      <c r="E18" s="68">
        <v>0</v>
      </c>
      <c r="F18" s="68">
        <v>20</v>
      </c>
      <c r="G18" s="68">
        <v>256</v>
      </c>
      <c r="H18" s="69">
        <f t="shared" si="0"/>
        <v>7.8125E-2</v>
      </c>
      <c r="I18" s="69">
        <f>IF(G18&gt;0,SUM($F$4:F18)/SUM($G$4:G18),"")</f>
        <v>0.65800865800865804</v>
      </c>
      <c r="K18" s="66"/>
      <c r="L18" s="66"/>
      <c r="M18" s="66"/>
    </row>
    <row r="19" spans="2:13" x14ac:dyDescent="0.25">
      <c r="B19" s="67" t="s">
        <v>151</v>
      </c>
      <c r="C19" s="67" t="s">
        <v>122</v>
      </c>
      <c r="D19" s="68">
        <v>262</v>
      </c>
      <c r="E19" s="68">
        <v>0</v>
      </c>
      <c r="F19" s="68">
        <v>22</v>
      </c>
      <c r="G19" s="68">
        <v>284</v>
      </c>
      <c r="H19" s="69">
        <f t="shared" si="0"/>
        <v>7.746478873239436E-2</v>
      </c>
      <c r="I19" s="69">
        <f>IF(G19&gt;0,SUM($F$4:F19)/SUM($G$4:G19),"")</f>
        <v>0.61885537876988839</v>
      </c>
      <c r="K19" s="66"/>
      <c r="L19" s="66"/>
      <c r="M19" s="66"/>
    </row>
    <row r="20" spans="2:13" x14ac:dyDescent="0.25">
      <c r="B20" s="67" t="s">
        <v>152</v>
      </c>
      <c r="C20" s="67" t="s">
        <v>124</v>
      </c>
      <c r="D20" s="68">
        <v>167</v>
      </c>
      <c r="E20" s="68">
        <v>0</v>
      </c>
      <c r="F20" s="68">
        <v>21</v>
      </c>
      <c r="G20" s="68">
        <v>188</v>
      </c>
      <c r="H20" s="69">
        <f t="shared" si="0"/>
        <v>0.11170212765957446</v>
      </c>
      <c r="I20" s="69">
        <f>IF(G20&gt;0,SUM($F$4:F20)/SUM($G$4:G20),"")</f>
        <v>0.59718117754035005</v>
      </c>
      <c r="K20" s="66"/>
      <c r="L20" s="66"/>
      <c r="M20" s="66"/>
    </row>
    <row r="21" spans="2:13" x14ac:dyDescent="0.25">
      <c r="B21" s="67" t="s">
        <v>153</v>
      </c>
      <c r="C21" s="67" t="s">
        <v>108</v>
      </c>
      <c r="D21" s="68">
        <v>17</v>
      </c>
      <c r="E21" s="68">
        <v>0</v>
      </c>
      <c r="F21" s="68">
        <v>2</v>
      </c>
      <c r="G21" s="68">
        <v>19</v>
      </c>
      <c r="H21" s="69">
        <f t="shared" si="0"/>
        <v>0.10526315789473684</v>
      </c>
      <c r="I21" s="69">
        <f>IF(G21&gt;0,SUM($F$4:F21)/SUM($G$4:G21),"")</f>
        <v>0.59506564056133993</v>
      </c>
      <c r="K21" s="66"/>
      <c r="L21" s="66"/>
      <c r="M21" s="66"/>
    </row>
    <row r="22" spans="2:13" x14ac:dyDescent="0.25">
      <c r="B22" s="67" t="s">
        <v>154</v>
      </c>
      <c r="C22" s="67" t="s">
        <v>140</v>
      </c>
      <c r="D22" s="68">
        <v>12</v>
      </c>
      <c r="E22" s="68">
        <v>0</v>
      </c>
      <c r="F22" s="68">
        <v>0</v>
      </c>
      <c r="G22" s="68">
        <v>12</v>
      </c>
      <c r="H22" s="69">
        <f t="shared" si="0"/>
        <v>0</v>
      </c>
      <c r="I22" s="69">
        <f>IF(G22&gt;0,SUM($F$4:F22)/SUM($G$4:G22),"")</f>
        <v>0.59345372460496615</v>
      </c>
      <c r="K22" s="66"/>
      <c r="L22" s="66"/>
      <c r="M22" s="66"/>
    </row>
    <row r="23" spans="2:13" x14ac:dyDescent="0.25">
      <c r="B23" s="67" t="s">
        <v>155</v>
      </c>
      <c r="C23" s="67" t="s">
        <v>125</v>
      </c>
      <c r="D23" s="68">
        <v>108</v>
      </c>
      <c r="E23" s="68">
        <v>0</v>
      </c>
      <c r="F23" s="68">
        <v>70</v>
      </c>
      <c r="G23" s="68">
        <v>178</v>
      </c>
      <c r="H23" s="69">
        <f t="shared" si="0"/>
        <v>0.39325842696629215</v>
      </c>
      <c r="I23" s="69">
        <f>IF(G23&gt;0,SUM($F$4:F23)/SUM($G$4:G23),"")</f>
        <v>0.58572048611111116</v>
      </c>
      <c r="K23" s="66"/>
      <c r="L23" s="66"/>
      <c r="M23" s="66"/>
    </row>
    <row r="24" spans="2:13" x14ac:dyDescent="0.25">
      <c r="B24" s="67" t="s">
        <v>156</v>
      </c>
      <c r="C24" s="67" t="s">
        <v>126</v>
      </c>
      <c r="D24" s="68">
        <v>58</v>
      </c>
      <c r="E24" s="68">
        <v>0</v>
      </c>
      <c r="F24" s="68">
        <v>160</v>
      </c>
      <c r="G24" s="68">
        <v>218</v>
      </c>
      <c r="H24" s="69">
        <f t="shared" si="0"/>
        <v>0.73394495412844041</v>
      </c>
      <c r="I24" s="69">
        <f>IF(G24&gt;0,SUM($F$4:F24)/SUM($G$4:G24),"")</f>
        <v>0.59241607956900122</v>
      </c>
      <c r="K24" s="66"/>
      <c r="L24" s="66"/>
      <c r="M24" s="66"/>
    </row>
    <row r="25" spans="2:13" x14ac:dyDescent="0.25">
      <c r="B25" s="67" t="s">
        <v>157</v>
      </c>
      <c r="C25" s="67" t="s">
        <v>127</v>
      </c>
      <c r="D25" s="68">
        <v>0</v>
      </c>
      <c r="E25" s="68">
        <v>0</v>
      </c>
      <c r="F25" s="68">
        <v>189</v>
      </c>
      <c r="G25" s="68">
        <v>189</v>
      </c>
      <c r="H25" s="69">
        <f t="shared" si="0"/>
        <v>1</v>
      </c>
      <c r="I25" s="69">
        <f>IF(G25&gt;0,SUM($F$4:F25)/SUM($G$4:G25),"")</f>
        <v>0.60777666999002988</v>
      </c>
      <c r="K25" s="66"/>
      <c r="L25" s="66"/>
      <c r="M25" s="66"/>
    </row>
    <row r="26" spans="2:13" x14ac:dyDescent="0.25">
      <c r="B26" s="67" t="s">
        <v>158</v>
      </c>
      <c r="C26" s="67" t="s">
        <v>122</v>
      </c>
      <c r="D26" s="68">
        <v>0</v>
      </c>
      <c r="E26" s="68">
        <v>0</v>
      </c>
      <c r="F26" s="68">
        <v>253</v>
      </c>
      <c r="G26" s="68">
        <v>253</v>
      </c>
      <c r="H26" s="69">
        <f t="shared" si="0"/>
        <v>1</v>
      </c>
      <c r="I26" s="69">
        <f>IF(G26&gt;0,SUM($F$4:F26)/SUM($G$4:G26),"")</f>
        <v>0.62661351556567957</v>
      </c>
      <c r="K26" s="66"/>
      <c r="L26" s="66"/>
      <c r="M26" s="66"/>
    </row>
    <row r="27" spans="2:13" x14ac:dyDescent="0.25">
      <c r="B27" s="67" t="s">
        <v>159</v>
      </c>
      <c r="C27" s="67" t="s">
        <v>124</v>
      </c>
      <c r="D27" s="68">
        <v>0</v>
      </c>
      <c r="E27" s="68">
        <v>0</v>
      </c>
      <c r="F27" s="68">
        <v>168</v>
      </c>
      <c r="G27" s="68">
        <v>168</v>
      </c>
      <c r="H27" s="69">
        <f t="shared" si="0"/>
        <v>1</v>
      </c>
      <c r="I27" s="69">
        <f>IF(G27&gt;0,SUM($F$4:F27)/SUM($G$4:G27),"")</f>
        <v>0.63815305371596764</v>
      </c>
      <c r="K27" s="66"/>
      <c r="L27" s="66"/>
      <c r="M27" s="66"/>
    </row>
    <row r="28" spans="2:13" x14ac:dyDescent="0.25">
      <c r="B28" s="67" t="s">
        <v>160</v>
      </c>
      <c r="C28" s="67" t="s">
        <v>108</v>
      </c>
      <c r="D28" s="68">
        <v>0</v>
      </c>
      <c r="E28" s="68">
        <v>0</v>
      </c>
      <c r="F28" s="68">
        <v>14</v>
      </c>
      <c r="G28" s="68">
        <v>14</v>
      </c>
      <c r="H28" s="69">
        <f t="shared" si="0"/>
        <v>1</v>
      </c>
      <c r="I28" s="69">
        <f>IF(G28&gt;0,SUM($F$4:F28)/SUM($G$4:G28),"")</f>
        <v>0.63908256880733949</v>
      </c>
      <c r="K28" s="66"/>
      <c r="L28" s="66"/>
      <c r="M28" s="66"/>
    </row>
    <row r="29" spans="2:13" x14ac:dyDescent="0.25">
      <c r="B29" s="67" t="s">
        <v>161</v>
      </c>
      <c r="C29" s="67" t="s">
        <v>140</v>
      </c>
      <c r="D29" s="68">
        <v>0</v>
      </c>
      <c r="E29" s="68">
        <v>0</v>
      </c>
      <c r="F29" s="68">
        <v>11</v>
      </c>
      <c r="G29" s="68">
        <v>11</v>
      </c>
      <c r="H29" s="69">
        <f t="shared" si="0"/>
        <v>1</v>
      </c>
      <c r="I29" s="69">
        <f>IF(G29&gt;0,SUM($F$4:F29)/SUM($G$4:G29),"")</f>
        <v>0.63980955868888478</v>
      </c>
      <c r="K29" s="66"/>
      <c r="L29" s="66"/>
      <c r="M29" s="66"/>
    </row>
    <row r="30" spans="2:13" x14ac:dyDescent="0.25">
      <c r="B30" s="67" t="s">
        <v>162</v>
      </c>
      <c r="C30" s="67" t="s">
        <v>125</v>
      </c>
      <c r="D30" s="68">
        <v>0</v>
      </c>
      <c r="E30" s="68">
        <v>0</v>
      </c>
      <c r="F30" s="68">
        <v>274</v>
      </c>
      <c r="G30" s="68">
        <v>274</v>
      </c>
      <c r="H30" s="69">
        <f t="shared" si="0"/>
        <v>1</v>
      </c>
      <c r="I30" s="69">
        <f>IF(G30&gt;0,SUM($F$4:F30)/SUM($G$4:G30),"")</f>
        <v>0.65701830863121191</v>
      </c>
      <c r="K30" s="66"/>
      <c r="L30" s="66"/>
      <c r="M30" s="66"/>
    </row>
    <row r="31" spans="2:13" x14ac:dyDescent="0.25">
      <c r="B31" s="67" t="s">
        <v>163</v>
      </c>
      <c r="C31" s="67" t="s">
        <v>126</v>
      </c>
      <c r="D31" s="68">
        <v>0</v>
      </c>
      <c r="E31" s="68">
        <v>0</v>
      </c>
      <c r="F31" s="68">
        <v>241</v>
      </c>
      <c r="G31" s="68">
        <v>241</v>
      </c>
      <c r="H31" s="69">
        <f t="shared" si="0"/>
        <v>1</v>
      </c>
      <c r="I31" s="69">
        <f>IF(G31&gt;0,SUM($F$4:F31)/SUM($G$4:G31),"")</f>
        <v>0.6708500669344043</v>
      </c>
      <c r="K31" s="66"/>
      <c r="L31" s="66"/>
      <c r="M31" s="66"/>
    </row>
    <row r="32" spans="2:13" x14ac:dyDescent="0.25">
      <c r="B32" s="67" t="s">
        <v>164</v>
      </c>
      <c r="C32" s="67" t="s">
        <v>127</v>
      </c>
      <c r="D32" s="68">
        <v>0</v>
      </c>
      <c r="E32" s="68">
        <v>0</v>
      </c>
      <c r="F32" s="68">
        <v>263</v>
      </c>
      <c r="G32" s="68">
        <v>263</v>
      </c>
      <c r="H32" s="69">
        <f t="shared" si="0"/>
        <v>1</v>
      </c>
      <c r="I32" s="69">
        <f>IF(G32&gt;0,SUM($F$4:F32)/SUM($G$4:G32),"")</f>
        <v>0.68472511620451992</v>
      </c>
      <c r="K32" s="66"/>
      <c r="L32" s="66"/>
      <c r="M32" s="66"/>
    </row>
    <row r="33" spans="1:13" x14ac:dyDescent="0.25">
      <c r="B33" s="67" t="s">
        <v>165</v>
      </c>
      <c r="C33" s="67" t="s">
        <v>122</v>
      </c>
      <c r="D33" s="68">
        <v>0</v>
      </c>
      <c r="E33" s="68">
        <v>110</v>
      </c>
      <c r="F33" s="68">
        <v>199</v>
      </c>
      <c r="G33" s="68">
        <v>309</v>
      </c>
      <c r="H33" s="69">
        <f t="shared" si="0"/>
        <v>0.64401294498381878</v>
      </c>
      <c r="I33" s="69">
        <f>IF(G33&gt;0,SUM($F$4:F33)/SUM($G$4:G33),"")</f>
        <v>0.68280390959071469</v>
      </c>
      <c r="K33" s="66"/>
      <c r="L33" s="66"/>
      <c r="M33" s="66"/>
    </row>
    <row r="34" spans="1:13" x14ac:dyDescent="0.25">
      <c r="B34" s="67"/>
      <c r="C34" s="67"/>
      <c r="D34" s="68"/>
      <c r="E34" s="68"/>
      <c r="F34" s="68"/>
      <c r="G34" s="68"/>
      <c r="H34" s="69" t="str">
        <f>IF(G34&gt;0,F34/G34,"")</f>
        <v/>
      </c>
      <c r="I34" s="69" t="str">
        <f>IF(G34&gt;0,SUM($F$4:F34)/SUM($G$4:G34),"")</f>
        <v/>
      </c>
      <c r="K34" s="70"/>
      <c r="L34" s="66"/>
      <c r="M34" s="66"/>
    </row>
    <row r="35" spans="1:13" x14ac:dyDescent="0.25">
      <c r="A35" s="10"/>
      <c r="B35" s="89" t="s">
        <v>166</v>
      </c>
      <c r="C35" s="90"/>
      <c r="D35" s="71">
        <f>SUM(D4:D34)</f>
        <v>1967</v>
      </c>
      <c r="E35" s="71">
        <f>SUM(E4:E34)</f>
        <v>110</v>
      </c>
      <c r="F35" s="71">
        <f>SUM(F4:F34)</f>
        <v>4471</v>
      </c>
      <c r="G35" s="71">
        <f>SUM(G4:G34)</f>
        <v>6548</v>
      </c>
      <c r="H35" s="69">
        <f>IF(G35&gt;0,F35/G35,"")</f>
        <v>0.68280390959071469</v>
      </c>
      <c r="I35" s="69">
        <f>IF(G35&gt;0,SUM($F$4:F35)/SUM($G$4:G35),"")</f>
        <v>0.68280390959071469</v>
      </c>
      <c r="J35" s="10"/>
    </row>
  </sheetData>
  <mergeCells count="3">
    <mergeCell ref="D2:F2"/>
    <mergeCell ref="B3:C3"/>
    <mergeCell ref="B35:C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0F27-58DC-43FC-B185-306ECAE014D4}">
  <sheetPr>
    <tabColor rgb="FF7030A0"/>
  </sheetPr>
  <dimension ref="C2:W28"/>
  <sheetViews>
    <sheetView zoomScale="85" zoomScaleNormal="85" workbookViewId="0">
      <selection activeCell="A2" sqref="A2"/>
    </sheetView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94" t="s">
        <v>105</v>
      </c>
      <c r="P3" s="94"/>
    </row>
    <row r="4" spans="3:23" ht="30" customHeight="1" thickBot="1" x14ac:dyDescent="0.25">
      <c r="C4" s="95" t="s">
        <v>106</v>
      </c>
      <c r="D4" s="96"/>
      <c r="E4" s="96"/>
      <c r="F4" s="96"/>
      <c r="G4" s="96"/>
      <c r="H4" s="96"/>
      <c r="I4" s="96"/>
      <c r="J4" s="96"/>
      <c r="K4" s="96"/>
      <c r="L4" s="96"/>
      <c r="M4" s="97"/>
      <c r="O4" s="33" t="s">
        <v>107</v>
      </c>
      <c r="P4" s="33" t="s">
        <v>108</v>
      </c>
      <c r="Q4" s="34">
        <v>0.3</v>
      </c>
    </row>
    <row r="5" spans="3:23" ht="15" customHeight="1" thickBot="1" x14ac:dyDescent="0.25">
      <c r="E5" s="98" t="s">
        <v>109</v>
      </c>
      <c r="F5" s="35"/>
      <c r="G5" s="36"/>
      <c r="H5" s="100"/>
      <c r="I5" s="101"/>
      <c r="J5" s="37"/>
      <c r="K5" s="37"/>
      <c r="L5" s="102" t="s">
        <v>110</v>
      </c>
      <c r="M5" s="104" t="s">
        <v>111</v>
      </c>
      <c r="O5" s="38">
        <v>208</v>
      </c>
      <c r="P5" s="38">
        <v>50</v>
      </c>
    </row>
    <row r="6" spans="3:23" ht="51" customHeight="1" thickBot="1" x14ac:dyDescent="0.25">
      <c r="C6" s="39" t="s">
        <v>112</v>
      </c>
      <c r="D6" s="40" t="s">
        <v>113</v>
      </c>
      <c r="E6" s="99"/>
      <c r="F6" s="41" t="s">
        <v>114</v>
      </c>
      <c r="G6" s="42" t="s">
        <v>115</v>
      </c>
      <c r="H6" s="43" t="s">
        <v>116</v>
      </c>
      <c r="I6" s="44" t="s">
        <v>117</v>
      </c>
      <c r="J6" s="45" t="s">
        <v>118</v>
      </c>
      <c r="K6" s="45" t="s">
        <v>119</v>
      </c>
      <c r="L6" s="103"/>
      <c r="M6" s="105"/>
      <c r="O6" s="46" t="s">
        <v>120</v>
      </c>
      <c r="T6" s="91" t="s">
        <v>121</v>
      </c>
      <c r="U6" s="92"/>
      <c r="V6" s="92"/>
      <c r="W6" s="93"/>
    </row>
    <row r="7" spans="3:23" ht="30.75" thickBot="1" x14ac:dyDescent="0.25">
      <c r="C7" s="47" t="s">
        <v>122</v>
      </c>
      <c r="D7" s="48">
        <v>45232</v>
      </c>
      <c r="E7" s="49">
        <v>245</v>
      </c>
      <c r="F7" s="49">
        <v>31</v>
      </c>
      <c r="G7" s="49">
        <v>214</v>
      </c>
      <c r="H7" s="49">
        <v>209</v>
      </c>
      <c r="I7" s="49">
        <v>5</v>
      </c>
      <c r="J7" s="49">
        <v>186</v>
      </c>
      <c r="K7" s="49">
        <v>5</v>
      </c>
      <c r="L7" s="50">
        <f t="shared" ref="L7:L27" si="0">IFERROR(J7/H7,"")</f>
        <v>0.88995215311004783</v>
      </c>
      <c r="M7" s="51">
        <f t="shared" ref="M7:M27" si="1">IFERROR(K7/(G7-(I7-K7)),"")</f>
        <v>2.336448598130841E-2</v>
      </c>
      <c r="O7" s="52">
        <f>G7/(IF(C7="sabato",$P$5,$O$5))-1</f>
        <v>2.8846153846153744E-2</v>
      </c>
      <c r="P7" s="53"/>
      <c r="Q7" s="54"/>
      <c r="R7" s="54"/>
      <c r="T7" s="55" t="s">
        <v>123</v>
      </c>
      <c r="U7" s="56" t="s">
        <v>115</v>
      </c>
      <c r="V7" s="57" t="s">
        <v>116</v>
      </c>
      <c r="W7" s="58" t="s">
        <v>117</v>
      </c>
    </row>
    <row r="8" spans="3:23" ht="15" customHeight="1" thickBot="1" x14ac:dyDescent="0.25">
      <c r="C8" s="47" t="s">
        <v>124</v>
      </c>
      <c r="D8" s="48">
        <v>45233</v>
      </c>
      <c r="E8" s="49">
        <v>248</v>
      </c>
      <c r="F8" s="49">
        <v>33</v>
      </c>
      <c r="G8" s="49">
        <v>215</v>
      </c>
      <c r="H8" s="49">
        <v>210</v>
      </c>
      <c r="I8" s="49">
        <v>5</v>
      </c>
      <c r="J8" s="49">
        <v>197</v>
      </c>
      <c r="K8" s="49">
        <v>5</v>
      </c>
      <c r="L8" s="50">
        <f t="shared" si="0"/>
        <v>0.93809523809523809</v>
      </c>
      <c r="M8" s="51">
        <f t="shared" si="1"/>
        <v>2.3255813953488372E-2</v>
      </c>
      <c r="O8" s="52">
        <f t="shared" ref="O8:O27" si="2">G8/(IF(C8="sabato",$P$5,$O$5))-1</f>
        <v>3.3653846153846256E-2</v>
      </c>
      <c r="P8" s="53"/>
      <c r="Q8" s="54"/>
      <c r="R8" s="54"/>
      <c r="T8" s="59" t="s">
        <v>125</v>
      </c>
      <c r="U8" s="60">
        <f>AVERAGE(G9,G14,G19,G24)</f>
        <v>285.25</v>
      </c>
      <c r="V8" s="60">
        <f t="shared" ref="V8:W10" si="3">AVERAGE(H9,H14,H19,H24)</f>
        <v>261.25</v>
      </c>
      <c r="W8" s="60">
        <f t="shared" si="3"/>
        <v>24</v>
      </c>
    </row>
    <row r="9" spans="3:23" ht="15" customHeight="1" thickBot="1" x14ac:dyDescent="0.25">
      <c r="C9" s="47" t="s">
        <v>125</v>
      </c>
      <c r="D9" s="48">
        <v>45236</v>
      </c>
      <c r="E9" s="49">
        <v>258</v>
      </c>
      <c r="F9" s="49">
        <v>26</v>
      </c>
      <c r="G9" s="49">
        <v>232</v>
      </c>
      <c r="H9" s="49">
        <v>226</v>
      </c>
      <c r="I9" s="49">
        <v>6</v>
      </c>
      <c r="J9" s="49">
        <v>214</v>
      </c>
      <c r="K9" s="49">
        <v>5</v>
      </c>
      <c r="L9" s="50">
        <f t="shared" si="0"/>
        <v>0.94690265486725667</v>
      </c>
      <c r="M9" s="51">
        <f t="shared" si="1"/>
        <v>2.1645021645021644E-2</v>
      </c>
      <c r="O9" s="52">
        <f t="shared" si="2"/>
        <v>0.11538461538461542</v>
      </c>
      <c r="P9" s="53"/>
      <c r="Q9" s="54"/>
      <c r="R9" s="54"/>
      <c r="T9" s="61" t="s">
        <v>126</v>
      </c>
      <c r="U9" s="62">
        <f>AVERAGE(G10,G15,G20,G25)</f>
        <v>288</v>
      </c>
      <c r="V9" s="62">
        <f t="shared" si="3"/>
        <v>262</v>
      </c>
      <c r="W9" s="62">
        <f t="shared" si="3"/>
        <v>26</v>
      </c>
    </row>
    <row r="10" spans="3:23" ht="15" customHeight="1" thickBot="1" x14ac:dyDescent="0.25">
      <c r="C10" s="47" t="s">
        <v>126</v>
      </c>
      <c r="D10" s="48">
        <v>45237</v>
      </c>
      <c r="E10" s="49">
        <v>407</v>
      </c>
      <c r="F10" s="49">
        <v>37</v>
      </c>
      <c r="G10" s="49">
        <v>370</v>
      </c>
      <c r="H10" s="49">
        <v>354</v>
      </c>
      <c r="I10" s="49">
        <v>16</v>
      </c>
      <c r="J10" s="49">
        <v>307</v>
      </c>
      <c r="K10" s="49">
        <v>13</v>
      </c>
      <c r="L10" s="50">
        <f t="shared" si="0"/>
        <v>0.86723163841807904</v>
      </c>
      <c r="M10" s="51">
        <f t="shared" si="1"/>
        <v>3.5422343324250684E-2</v>
      </c>
      <c r="O10" s="52">
        <f t="shared" si="2"/>
        <v>0.77884615384615374</v>
      </c>
      <c r="P10" s="53"/>
      <c r="Q10" s="54"/>
      <c r="R10" s="54"/>
      <c r="T10" s="61" t="s">
        <v>127</v>
      </c>
      <c r="U10" s="62">
        <f>AVERAGE(G11,G16,G21,G26)</f>
        <v>244.5</v>
      </c>
      <c r="V10" s="62">
        <f t="shared" si="3"/>
        <v>231.75</v>
      </c>
      <c r="W10" s="62">
        <f t="shared" si="3"/>
        <v>12.75</v>
      </c>
    </row>
    <row r="11" spans="3:23" ht="15" customHeight="1" thickBot="1" x14ac:dyDescent="0.25">
      <c r="C11" s="47" t="s">
        <v>127</v>
      </c>
      <c r="D11" s="48">
        <v>45238</v>
      </c>
      <c r="E11" s="49">
        <v>382</v>
      </c>
      <c r="F11" s="49">
        <v>42</v>
      </c>
      <c r="G11" s="49">
        <v>340</v>
      </c>
      <c r="H11" s="49">
        <v>321</v>
      </c>
      <c r="I11" s="49">
        <v>19</v>
      </c>
      <c r="J11" s="49">
        <v>283</v>
      </c>
      <c r="K11" s="49">
        <v>17</v>
      </c>
      <c r="L11" s="50">
        <f t="shared" si="0"/>
        <v>0.88161993769470404</v>
      </c>
      <c r="M11" s="51">
        <f t="shared" si="1"/>
        <v>5.0295857988165681E-2</v>
      </c>
      <c r="O11" s="52">
        <f t="shared" si="2"/>
        <v>0.63461538461538458</v>
      </c>
      <c r="P11" s="53"/>
      <c r="Q11" s="54"/>
      <c r="R11" s="54"/>
      <c r="T11" s="61" t="s">
        <v>122</v>
      </c>
      <c r="U11" s="62">
        <f>AVERAGE(G7,G12,G17,G22,G27)</f>
        <v>258.39999999999998</v>
      </c>
      <c r="V11" s="62">
        <f t="shared" ref="V11:W11" si="4">AVERAGE(H7,H12,H17,H22,H27)</f>
        <v>240.6</v>
      </c>
      <c r="W11" s="62">
        <f t="shared" si="4"/>
        <v>17.8</v>
      </c>
    </row>
    <row r="12" spans="3:23" ht="15" customHeight="1" thickBot="1" x14ac:dyDescent="0.25">
      <c r="C12" s="47" t="s">
        <v>122</v>
      </c>
      <c r="D12" s="48">
        <v>45239</v>
      </c>
      <c r="E12" s="49">
        <v>458</v>
      </c>
      <c r="F12" s="49">
        <v>43</v>
      </c>
      <c r="G12" s="49">
        <v>415</v>
      </c>
      <c r="H12" s="49">
        <v>384</v>
      </c>
      <c r="I12" s="49">
        <v>31</v>
      </c>
      <c r="J12" s="49">
        <v>314</v>
      </c>
      <c r="K12" s="49">
        <v>30</v>
      </c>
      <c r="L12" s="50">
        <f t="shared" si="0"/>
        <v>0.81770833333333337</v>
      </c>
      <c r="M12" s="51">
        <f t="shared" si="1"/>
        <v>7.2463768115942032E-2</v>
      </c>
      <c r="O12" s="52">
        <f t="shared" si="2"/>
        <v>0.99519230769230771</v>
      </c>
      <c r="P12" s="53"/>
      <c r="Q12" s="54"/>
      <c r="R12" s="54"/>
      <c r="T12" s="63" t="s">
        <v>124</v>
      </c>
      <c r="U12" s="64">
        <f>AVERAGE(G8,G13,G18,G23)</f>
        <v>247.5</v>
      </c>
      <c r="V12" s="64">
        <f t="shared" ref="V12:W12" si="5">AVERAGE(H8,H13,H18,H23)</f>
        <v>224</v>
      </c>
      <c r="W12" s="64">
        <f t="shared" si="5"/>
        <v>23.5</v>
      </c>
    </row>
    <row r="13" spans="3:23" ht="15" customHeight="1" thickBot="1" x14ac:dyDescent="0.25">
      <c r="C13" s="47" t="s">
        <v>124</v>
      </c>
      <c r="D13" s="48">
        <v>45240</v>
      </c>
      <c r="E13" s="49">
        <v>422</v>
      </c>
      <c r="F13" s="49">
        <v>34</v>
      </c>
      <c r="G13" s="49">
        <v>388</v>
      </c>
      <c r="H13" s="49">
        <v>345</v>
      </c>
      <c r="I13" s="49">
        <v>43</v>
      </c>
      <c r="J13" s="49">
        <v>265</v>
      </c>
      <c r="K13" s="49">
        <v>41</v>
      </c>
      <c r="L13" s="50">
        <f t="shared" si="0"/>
        <v>0.76811594202898548</v>
      </c>
      <c r="M13" s="51">
        <f t="shared" si="1"/>
        <v>0.10621761658031088</v>
      </c>
      <c r="O13" s="52">
        <f t="shared" si="2"/>
        <v>0.86538461538461542</v>
      </c>
      <c r="P13" s="53"/>
      <c r="Q13" s="54"/>
      <c r="R13" s="54"/>
    </row>
    <row r="14" spans="3:23" ht="15" customHeight="1" thickBot="1" x14ac:dyDescent="0.25">
      <c r="C14" s="47" t="s">
        <v>125</v>
      </c>
      <c r="D14" s="48">
        <v>45243</v>
      </c>
      <c r="E14" s="49">
        <v>515</v>
      </c>
      <c r="F14" s="49">
        <v>39</v>
      </c>
      <c r="G14" s="49">
        <v>476</v>
      </c>
      <c r="H14" s="49">
        <v>421</v>
      </c>
      <c r="I14" s="49">
        <v>55</v>
      </c>
      <c r="J14" s="49">
        <v>308</v>
      </c>
      <c r="K14" s="49">
        <v>54</v>
      </c>
      <c r="L14" s="50">
        <f t="shared" si="0"/>
        <v>0.73159144893111638</v>
      </c>
      <c r="M14" s="51">
        <f t="shared" si="1"/>
        <v>0.11368421052631579</v>
      </c>
      <c r="O14" s="52">
        <f t="shared" si="2"/>
        <v>1.2884615384615383</v>
      </c>
      <c r="P14" s="53"/>
      <c r="Q14" s="54"/>
      <c r="R14" s="54"/>
    </row>
    <row r="15" spans="3:23" ht="15" customHeight="1" thickBot="1" x14ac:dyDescent="0.25">
      <c r="C15" s="47" t="s">
        <v>126</v>
      </c>
      <c r="D15" s="48">
        <v>45244</v>
      </c>
      <c r="E15" s="49">
        <v>431</v>
      </c>
      <c r="F15" s="49">
        <v>36</v>
      </c>
      <c r="G15" s="49">
        <v>395</v>
      </c>
      <c r="H15" s="49">
        <v>333</v>
      </c>
      <c r="I15" s="49">
        <v>62</v>
      </c>
      <c r="J15" s="49">
        <v>260</v>
      </c>
      <c r="K15" s="49">
        <v>62</v>
      </c>
      <c r="L15" s="50">
        <f t="shared" si="0"/>
        <v>0.78078078078078073</v>
      </c>
      <c r="M15" s="51">
        <f t="shared" si="1"/>
        <v>0.1569620253164557</v>
      </c>
      <c r="O15" s="52">
        <f t="shared" si="2"/>
        <v>0.89903846153846145</v>
      </c>
      <c r="P15" s="53"/>
      <c r="Q15" s="54"/>
      <c r="R15" s="54"/>
    </row>
    <row r="16" spans="3:23" ht="15" customHeight="1" thickBot="1" x14ac:dyDescent="0.25">
      <c r="C16" s="47" t="s">
        <v>127</v>
      </c>
      <c r="D16" s="48">
        <v>45245</v>
      </c>
      <c r="E16" s="49">
        <v>261</v>
      </c>
      <c r="F16" s="49">
        <v>30</v>
      </c>
      <c r="G16" s="49">
        <v>231</v>
      </c>
      <c r="H16" s="49">
        <v>223</v>
      </c>
      <c r="I16" s="49">
        <v>8</v>
      </c>
      <c r="J16" s="49">
        <v>216</v>
      </c>
      <c r="K16" s="49">
        <v>6</v>
      </c>
      <c r="L16" s="50">
        <f t="shared" si="0"/>
        <v>0.96860986547085204</v>
      </c>
      <c r="M16" s="51">
        <f t="shared" si="1"/>
        <v>2.6200873362445413E-2</v>
      </c>
      <c r="O16" s="52">
        <f t="shared" si="2"/>
        <v>0.11057692307692313</v>
      </c>
      <c r="P16" s="53"/>
      <c r="Q16" s="54"/>
      <c r="R16" s="54"/>
    </row>
    <row r="17" spans="3:18" ht="15" customHeight="1" thickBot="1" x14ac:dyDescent="0.25">
      <c r="C17" s="47" t="s">
        <v>122</v>
      </c>
      <c r="D17" s="48">
        <v>45246</v>
      </c>
      <c r="E17" s="49">
        <v>261</v>
      </c>
      <c r="F17" s="49">
        <v>32</v>
      </c>
      <c r="G17" s="49">
        <v>229</v>
      </c>
      <c r="H17" s="49">
        <v>210</v>
      </c>
      <c r="I17" s="49">
        <v>19</v>
      </c>
      <c r="J17" s="49">
        <v>170</v>
      </c>
      <c r="K17" s="49">
        <v>18</v>
      </c>
      <c r="L17" s="50">
        <f t="shared" si="0"/>
        <v>0.80952380952380953</v>
      </c>
      <c r="M17" s="51">
        <f t="shared" si="1"/>
        <v>7.8947368421052627E-2</v>
      </c>
      <c r="O17" s="52">
        <f t="shared" si="2"/>
        <v>0.10096153846153855</v>
      </c>
      <c r="P17" s="53"/>
      <c r="Q17" s="54"/>
      <c r="R17" s="54"/>
    </row>
    <row r="18" spans="3:18" ht="15" customHeight="1" thickBot="1" x14ac:dyDescent="0.25">
      <c r="C18" s="47" t="s">
        <v>124</v>
      </c>
      <c r="D18" s="48">
        <v>45247</v>
      </c>
      <c r="E18" s="49">
        <v>230</v>
      </c>
      <c r="F18" s="49">
        <v>21</v>
      </c>
      <c r="G18" s="49">
        <v>209</v>
      </c>
      <c r="H18" s="49">
        <v>186</v>
      </c>
      <c r="I18" s="49">
        <v>23</v>
      </c>
      <c r="J18" s="49">
        <v>152</v>
      </c>
      <c r="K18" s="49">
        <v>20</v>
      </c>
      <c r="L18" s="50">
        <f t="shared" si="0"/>
        <v>0.81720430107526887</v>
      </c>
      <c r="M18" s="51">
        <f t="shared" si="1"/>
        <v>9.7087378640776698E-2</v>
      </c>
      <c r="O18" s="52">
        <f t="shared" si="2"/>
        <v>4.8076923076922906E-3</v>
      </c>
      <c r="P18" s="53"/>
      <c r="Q18" s="54"/>
      <c r="R18" s="54"/>
    </row>
    <row r="19" spans="3:18" ht="15" customHeight="1" thickBot="1" x14ac:dyDescent="0.25">
      <c r="C19" s="47" t="s">
        <v>125</v>
      </c>
      <c r="D19" s="48">
        <v>45250</v>
      </c>
      <c r="E19" s="49">
        <v>256</v>
      </c>
      <c r="F19" s="49">
        <v>32</v>
      </c>
      <c r="G19" s="49">
        <v>224</v>
      </c>
      <c r="H19" s="49">
        <v>212</v>
      </c>
      <c r="I19" s="49">
        <v>12</v>
      </c>
      <c r="J19" s="49">
        <v>184</v>
      </c>
      <c r="K19" s="49">
        <v>9</v>
      </c>
      <c r="L19" s="50">
        <f t="shared" si="0"/>
        <v>0.86792452830188682</v>
      </c>
      <c r="M19" s="51">
        <f t="shared" si="1"/>
        <v>4.072398190045249E-2</v>
      </c>
      <c r="O19" s="52">
        <f t="shared" si="2"/>
        <v>7.6923076923076872E-2</v>
      </c>
      <c r="P19" s="53"/>
      <c r="Q19" s="54"/>
      <c r="R19" s="54"/>
    </row>
    <row r="20" spans="3:18" ht="15" customHeight="1" thickBot="1" x14ac:dyDescent="0.25">
      <c r="C20" s="47" t="s">
        <v>126</v>
      </c>
      <c r="D20" s="48">
        <v>45251</v>
      </c>
      <c r="E20" s="49">
        <v>250</v>
      </c>
      <c r="F20" s="49">
        <v>31</v>
      </c>
      <c r="G20" s="49">
        <v>219</v>
      </c>
      <c r="H20" s="49">
        <v>199</v>
      </c>
      <c r="I20" s="49">
        <v>20</v>
      </c>
      <c r="J20" s="49">
        <v>159</v>
      </c>
      <c r="K20" s="49">
        <v>19</v>
      </c>
      <c r="L20" s="50">
        <f t="shared" si="0"/>
        <v>0.79899497487437188</v>
      </c>
      <c r="M20" s="51">
        <f t="shared" si="1"/>
        <v>8.7155963302752298E-2</v>
      </c>
      <c r="O20" s="52">
        <f t="shared" si="2"/>
        <v>5.2884615384615419E-2</v>
      </c>
      <c r="P20" s="53"/>
      <c r="Q20" s="54"/>
      <c r="R20" s="54"/>
    </row>
    <row r="21" spans="3:18" ht="15" customHeight="1" thickBot="1" x14ac:dyDescent="0.25">
      <c r="C21" s="47" t="s">
        <v>127</v>
      </c>
      <c r="D21" s="48">
        <v>45252</v>
      </c>
      <c r="E21" s="49">
        <v>205</v>
      </c>
      <c r="F21" s="49">
        <v>27</v>
      </c>
      <c r="G21" s="49">
        <v>178</v>
      </c>
      <c r="H21" s="49">
        <v>171</v>
      </c>
      <c r="I21" s="49">
        <v>7</v>
      </c>
      <c r="J21" s="49">
        <v>157</v>
      </c>
      <c r="K21" s="49">
        <v>6</v>
      </c>
      <c r="L21" s="50">
        <f t="shared" si="0"/>
        <v>0.91812865497076024</v>
      </c>
      <c r="M21" s="51">
        <f t="shared" si="1"/>
        <v>3.3898305084745763E-2</v>
      </c>
      <c r="O21" s="52">
        <f t="shared" si="2"/>
        <v>-0.14423076923076927</v>
      </c>
      <c r="P21" s="53"/>
      <c r="Q21" s="54"/>
      <c r="R21" s="54"/>
    </row>
    <row r="22" spans="3:18" ht="15" customHeight="1" thickBot="1" x14ac:dyDescent="0.25">
      <c r="C22" s="47" t="s">
        <v>122</v>
      </c>
      <c r="D22" s="48">
        <v>45253</v>
      </c>
      <c r="E22" s="49">
        <v>245</v>
      </c>
      <c r="F22" s="49">
        <v>26</v>
      </c>
      <c r="G22" s="49">
        <v>219</v>
      </c>
      <c r="H22" s="49">
        <v>204</v>
      </c>
      <c r="I22" s="49">
        <v>15</v>
      </c>
      <c r="J22" s="49">
        <v>175</v>
      </c>
      <c r="K22" s="49">
        <v>14</v>
      </c>
      <c r="L22" s="50">
        <f t="shared" si="0"/>
        <v>0.85784313725490191</v>
      </c>
      <c r="M22" s="51">
        <f t="shared" si="1"/>
        <v>6.4220183486238536E-2</v>
      </c>
      <c r="O22" s="52">
        <f t="shared" si="2"/>
        <v>5.2884615384615419E-2</v>
      </c>
      <c r="P22" s="53"/>
      <c r="Q22" s="54"/>
      <c r="R22" s="54"/>
    </row>
    <row r="23" spans="3:18" ht="15" customHeight="1" thickBot="1" x14ac:dyDescent="0.25">
      <c r="C23" s="47" t="s">
        <v>124</v>
      </c>
      <c r="D23" s="48">
        <v>45254</v>
      </c>
      <c r="E23" s="49">
        <v>198</v>
      </c>
      <c r="F23" s="49">
        <v>20</v>
      </c>
      <c r="G23" s="49">
        <v>178</v>
      </c>
      <c r="H23" s="49">
        <v>155</v>
      </c>
      <c r="I23" s="49">
        <v>23</v>
      </c>
      <c r="J23" s="49">
        <v>125</v>
      </c>
      <c r="K23" s="49">
        <v>23</v>
      </c>
      <c r="L23" s="50">
        <f t="shared" si="0"/>
        <v>0.80645161290322576</v>
      </c>
      <c r="M23" s="51">
        <f t="shared" si="1"/>
        <v>0.12921348314606743</v>
      </c>
      <c r="O23" s="52">
        <f t="shared" si="2"/>
        <v>-0.14423076923076927</v>
      </c>
      <c r="P23" s="53"/>
      <c r="Q23" s="54"/>
      <c r="R23" s="54"/>
    </row>
    <row r="24" spans="3:18" ht="15" customHeight="1" thickBot="1" x14ac:dyDescent="0.25">
      <c r="C24" s="47" t="s">
        <v>125</v>
      </c>
      <c r="D24" s="48">
        <v>45257</v>
      </c>
      <c r="E24" s="49">
        <v>233</v>
      </c>
      <c r="F24" s="49">
        <v>24</v>
      </c>
      <c r="G24" s="49">
        <v>209</v>
      </c>
      <c r="H24" s="49">
        <v>186</v>
      </c>
      <c r="I24" s="49">
        <v>23</v>
      </c>
      <c r="J24" s="49">
        <v>150</v>
      </c>
      <c r="K24" s="49">
        <v>21</v>
      </c>
      <c r="L24" s="50">
        <f t="shared" si="0"/>
        <v>0.80645161290322576</v>
      </c>
      <c r="M24" s="51">
        <f t="shared" si="1"/>
        <v>0.10144927536231885</v>
      </c>
      <c r="O24" s="52">
        <f t="shared" si="2"/>
        <v>4.8076923076922906E-3</v>
      </c>
      <c r="P24" s="53"/>
      <c r="Q24" s="54"/>
      <c r="R24" s="54"/>
    </row>
    <row r="25" spans="3:18" ht="15" customHeight="1" thickBot="1" x14ac:dyDescent="0.25">
      <c r="C25" s="47" t="s">
        <v>126</v>
      </c>
      <c r="D25" s="48">
        <v>45258</v>
      </c>
      <c r="E25" s="49">
        <v>199</v>
      </c>
      <c r="F25" s="49">
        <v>31</v>
      </c>
      <c r="G25" s="49">
        <v>168</v>
      </c>
      <c r="H25" s="49">
        <v>162</v>
      </c>
      <c r="I25" s="49">
        <v>6</v>
      </c>
      <c r="J25" s="49">
        <v>145</v>
      </c>
      <c r="K25" s="49">
        <v>6</v>
      </c>
      <c r="L25" s="50">
        <f t="shared" si="0"/>
        <v>0.89506172839506171</v>
      </c>
      <c r="M25" s="51">
        <f t="shared" si="1"/>
        <v>3.5714285714285712E-2</v>
      </c>
      <c r="O25" s="52">
        <f t="shared" si="2"/>
        <v>-0.19230769230769229</v>
      </c>
      <c r="P25" s="53"/>
      <c r="Q25" s="54"/>
      <c r="R25" s="54"/>
    </row>
    <row r="26" spans="3:18" ht="15" customHeight="1" thickBot="1" x14ac:dyDescent="0.25">
      <c r="C26" s="47" t="s">
        <v>127</v>
      </c>
      <c r="D26" s="48">
        <v>45259</v>
      </c>
      <c r="E26" s="49">
        <v>260</v>
      </c>
      <c r="F26" s="49">
        <v>31</v>
      </c>
      <c r="G26" s="49">
        <v>229</v>
      </c>
      <c r="H26" s="49">
        <v>212</v>
      </c>
      <c r="I26" s="49">
        <v>17</v>
      </c>
      <c r="J26" s="49">
        <v>181</v>
      </c>
      <c r="K26" s="49">
        <v>16</v>
      </c>
      <c r="L26" s="50">
        <f t="shared" si="0"/>
        <v>0.85377358490566035</v>
      </c>
      <c r="M26" s="51">
        <f t="shared" si="1"/>
        <v>7.0175438596491224E-2</v>
      </c>
      <c r="O26" s="52">
        <f t="shared" si="2"/>
        <v>0.10096153846153855</v>
      </c>
      <c r="P26" s="53"/>
      <c r="Q26" s="54"/>
      <c r="R26" s="54"/>
    </row>
    <row r="27" spans="3:18" ht="15" customHeight="1" x14ac:dyDescent="0.2">
      <c r="C27" s="47" t="s">
        <v>122</v>
      </c>
      <c r="D27" s="48">
        <v>45260</v>
      </c>
      <c r="E27" s="49">
        <v>240</v>
      </c>
      <c r="F27" s="49">
        <v>25</v>
      </c>
      <c r="G27" s="49">
        <v>215</v>
      </c>
      <c r="H27" s="49">
        <v>196</v>
      </c>
      <c r="I27" s="49">
        <v>19</v>
      </c>
      <c r="J27" s="49">
        <v>160</v>
      </c>
      <c r="K27" s="49">
        <v>18</v>
      </c>
      <c r="L27" s="50">
        <f t="shared" si="0"/>
        <v>0.81632653061224492</v>
      </c>
      <c r="M27" s="51">
        <f t="shared" si="1"/>
        <v>8.4112149532710276E-2</v>
      </c>
      <c r="O27" s="52">
        <f t="shared" si="2"/>
        <v>3.3653846153846256E-2</v>
      </c>
      <c r="P27" s="53"/>
      <c r="Q27" s="54"/>
      <c r="R27" s="54"/>
    </row>
    <row r="28" spans="3:18" ht="15" customHeight="1" x14ac:dyDescent="0.2">
      <c r="E28" s="54">
        <f t="shared" ref="E28:K28" si="6">SUM(E7:E27)</f>
        <v>6204</v>
      </c>
      <c r="F28" s="54">
        <f t="shared" si="6"/>
        <v>651</v>
      </c>
      <c r="G28" s="54">
        <f t="shared" si="6"/>
        <v>5553</v>
      </c>
      <c r="H28" s="54">
        <f t="shared" si="6"/>
        <v>5119</v>
      </c>
      <c r="I28" s="54">
        <f t="shared" si="6"/>
        <v>434</v>
      </c>
      <c r="J28" s="54">
        <f t="shared" si="6"/>
        <v>4308</v>
      </c>
      <c r="K28" s="54">
        <f t="shared" si="6"/>
        <v>408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7C6F-921F-4365-8E09-C750A4A80E62}">
  <sheetPr>
    <tabColor rgb="FF7030A0"/>
  </sheetPr>
  <dimension ref="A1"/>
  <sheetViews>
    <sheetView showGridLines="0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SLA09</vt:lpstr>
      <vt:lpstr>Mensile Novembre_23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2023-12-04T12:13:56Z</dcterms:created>
  <dcterms:modified xsi:type="dcterms:W3CDTF">2024-01-11T10:45:13Z</dcterms:modified>
</cp:coreProperties>
</file>